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tabRatio="837" activeTab="12"/>
  </bookViews>
  <sheets>
    <sheet name="داراییها" sheetId="1" r:id="rId1"/>
    <sheet name="بدهی ها و حقوق صاحبان سهام" sheetId="2" r:id="rId2"/>
    <sheet name="توزیع بخش اقصادی" sheetId="3" r:id="rId3"/>
    <sheet name="کیفیت اعتباری" sheetId="4" r:id="rId4"/>
    <sheet name="پشتيبان كيفيت اعتباري" sheetId="5" state="hidden" r:id="rId5"/>
    <sheet name="فعالیتهای ارزی" sheetId="6" r:id="rId6"/>
    <sheet name="پشتيبان فعاليتهاي ارزي 1" sheetId="7" state="hidden" r:id="rId7"/>
    <sheet name="پشتيبان فعاليت هاي ارزي 2" sheetId="8" state="hidden" r:id="rId8"/>
    <sheet name="پشتيبان فعاليت هاي ارزي 3" sheetId="9" state="hidden" r:id="rId9"/>
    <sheet name="شعب" sheetId="10" r:id="rId10"/>
    <sheet name="بانکداری الکترونیک" sheetId="11" r:id="rId11"/>
    <sheet name="نیروی انسانی" sheetId="12" r:id="rId12"/>
    <sheet name="سود وزیان" sheetId="13" r:id="rId13"/>
    <sheet name="پشتيبان سود و زيان" sheetId="14" state="hidden" r:id="rId14"/>
  </sheets>
  <externalReferences>
    <externalReference r:id="rId17"/>
    <externalReference r:id="rId18"/>
    <externalReference r:id="rId19"/>
    <externalReference r:id="rId20"/>
    <externalReference r:id="rId21"/>
    <externalReference r:id="rId22"/>
    <externalReference r:id="rId23"/>
  </externalReferences>
  <definedNames>
    <definedName name="aaa" localSheetId="4">'[1]20'!#REF!</definedName>
    <definedName name="aaa">'[1]20'!#REF!</definedName>
    <definedName name="aaaaaaaaaaaaaaaa" localSheetId="4">'[2]0'!#REF!</definedName>
    <definedName name="aaaaaaaaaaaaaaaa">'[2]0'!#REF!</definedName>
    <definedName name="aaaaaaaaaaaaaaaaaaaa" localSheetId="4">#REF!</definedName>
    <definedName name="aaaaaaaaaaaaaaaaaaaa">#REF!</definedName>
    <definedName name="asset11" localSheetId="4">#REF!</definedName>
    <definedName name="asset11">#REF!</definedName>
    <definedName name="àسه" localSheetId="4">'[2]0'!#REF!</definedName>
    <definedName name="àسه">'[2]0'!#REF!</definedName>
    <definedName name="b" localSheetId="4">'[2]0'!#REF!</definedName>
    <definedName name="b">'[2]0'!#REF!</definedName>
    <definedName name="bbbb" localSheetId="4">#REF!</definedName>
    <definedName name="bbbb">#REF!</definedName>
    <definedName name="Beg_Bal" localSheetId="4">#REF!</definedName>
    <definedName name="Beg_Bal">#REF!</definedName>
    <definedName name="big" localSheetId="4">#REF!</definedName>
    <definedName name="big">#REF!</definedName>
    <definedName name="ch" localSheetId="8">#REF!</definedName>
    <definedName name="ch" localSheetId="4">#REF!</definedName>
    <definedName name="ch">#REF!</definedName>
    <definedName name="Data" localSheetId="4">#REF!</definedName>
    <definedName name="Data">#REF!</definedName>
    <definedName name="dd" localSheetId="4">#REF!</definedName>
    <definedName name="dd">#REF!</definedName>
    <definedName name="ddddd" localSheetId="4">#REF!</definedName>
    <definedName name="ddddd">#REF!</definedName>
    <definedName name="dddddd" localSheetId="4">#REF!</definedName>
    <definedName name="dddddd">#REF!</definedName>
    <definedName name="ddddddd" localSheetId="4">#REF!</definedName>
    <definedName name="ddddddd">#REF!</definedName>
    <definedName name="dddddf" localSheetId="4">#REF!</definedName>
    <definedName name="dddddf">#REF!</definedName>
    <definedName name="ee" localSheetId="7">IF(Loan_Amount*Interest_Rate*ll*Loan_Start&gt;0,1,0)</definedName>
    <definedName name="ee" localSheetId="8">IF(Loan_Amount*Interest_Rate*ll*Loan_Start&gt;0,1,0)</definedName>
    <definedName name="ee" localSheetId="4">IF(Loan_Amount*Interest_Rate*'پشتيبان كيفيت اعتباري'!ll*Loan_Start&gt;0,1,0)</definedName>
    <definedName name="ee">IF(Loan_Amount*Interest_Rate*ll*Loan_Start&gt;0,1,0)</definedName>
    <definedName name="End_Bal" localSheetId="4">#REF!</definedName>
    <definedName name="End_Bal">#REF!</definedName>
    <definedName name="Extra_Pay" localSheetId="4">#REF!</definedName>
    <definedName name="Extra_Pay">#REF!</definedName>
    <definedName name="èآطçس">'[3]Sheet2'!$A$4:$P$4,'[3]Sheet2'!$A$8:$P$8,'[3]Sheet2'!$A$15:$P$15,'[3]Sheet2'!$A$19:$P$19,'[3]Sheet2'!$A$25:$P$25,'[3]Sheet2'!$A$29:$P$29,'[3]Sheet2'!$A$35:$P$35,'[3]Sheet2'!$A$39:$P$39,'[3]Sheet2'!$A$44:$P$44</definedName>
    <definedName name="f" localSheetId="4">#REF!</definedName>
    <definedName name="f">#REF!</definedName>
    <definedName name="fd">#N/A</definedName>
    <definedName name="Full_Print" localSheetId="4">#REF!</definedName>
    <definedName name="Full_Print">#REF!</definedName>
    <definedName name="GRAND" localSheetId="4">#REF!</definedName>
    <definedName name="GRAND">#REF!</definedName>
    <definedName name="hashoor" localSheetId="4">#REF!,#REF!,#REF!,#REF!,#REF!,#REF!,#REF!,#REF!,#REF!</definedName>
    <definedName name="hashoor">#REF!,#REF!,#REF!,#REF!,#REF!,#REF!,#REF!,#REF!,#REF!</definedName>
    <definedName name="Header_Row" localSheetId="4">ROW(#REF!)</definedName>
    <definedName name="Header_Row">ROW(#REF!)</definedName>
    <definedName name="hg">#N/A</definedName>
    <definedName name="hh" localSheetId="4">#REF!</definedName>
    <definedName name="hh">#REF!</definedName>
    <definedName name="Int" localSheetId="4">#REF!</definedName>
    <definedName name="Int">#REF!</definedName>
    <definedName name="Interest_Rate" localSheetId="4">#REF!</definedName>
    <definedName name="Interest_Rate">#REF!</definedName>
    <definedName name="JH" localSheetId="4">'[1]20'!#REF!</definedName>
    <definedName name="JH">'[1]20'!#REF!</definedName>
    <definedName name="jlkjlkklkjlkjlkj">#N/A</definedName>
    <definedName name="kesha" localSheetId="4">#REF!</definedName>
    <definedName name="kesha">#REF!</definedName>
    <definedName name="klp" localSheetId="7">Scheduled_Payment+Extra_Payment</definedName>
    <definedName name="klp" localSheetId="8">Scheduled_Payment+Extra_Payment</definedName>
    <definedName name="klp" localSheetId="4">Scheduled_Payment+Extra_Payment</definedName>
    <definedName name="klp">Scheduled_Payment+Extra_Payment</definedName>
    <definedName name="Last_Row">#N/A</definedName>
    <definedName name="lk" localSheetId="4">#REF!</definedName>
    <definedName name="lk">#REF!</definedName>
    <definedName name="ll" localSheetId="4">#REF!</definedName>
    <definedName name="ll">#REF!</definedName>
    <definedName name="loan" localSheetId="4">#REF!</definedName>
    <definedName name="loan">#REF!</definedName>
    <definedName name="Loan_Amount" localSheetId="4">#REF!</definedName>
    <definedName name="Loan_Amount">#REF!</definedName>
    <definedName name="Loan_Start" localSheetId="4">#REF!</definedName>
    <definedName name="Loan_Start">#REF!</definedName>
    <definedName name="Loan_Years" localSheetId="4">#REF!</definedName>
    <definedName name="Loan_Years">#REF!</definedName>
    <definedName name="lohj">#N/A</definedName>
    <definedName name="mmm" localSheetId="4">#REF!</definedName>
    <definedName name="mmm">#REF!</definedName>
    <definedName name="n" localSheetId="7">DATE(YEAR([0]!شسی),MONTH([0]!شسی)+Payment_Number,DAY([0]!شسی))</definedName>
    <definedName name="n" localSheetId="8">DATE(YEAR([0]!شسی),MONTH([0]!شسی)+Payment_Number,DAY([0]!شسی))</definedName>
    <definedName name="n" localSheetId="4">DATE(YEAR('پشتيبان كيفيت اعتباري'!شسی),MONTH('پشتيبان كيفيت اعتباري'!شسی)+Payment_Number,DAY('پشتيبان كيفيت اعتباري'!شسی))</definedName>
    <definedName name="n">DATE(YEAR([0]!شسی),MONTH([0]!شسی)+Payment_Number,DAY([0]!شسی))</definedName>
    <definedName name="nn">#N/A</definedName>
    <definedName name="Num_Pmt_Per_Year" localSheetId="4">#REF!</definedName>
    <definedName name="Num_Pmt_Per_Year">#REF!</definedName>
    <definedName name="Number_of_Payments" localSheetId="7">MATCH(0.01,End_Bal,-1)+1</definedName>
    <definedName name="Number_of_Payments" localSheetId="8">MATCH(0.01,End_Bal,-1)+1</definedName>
    <definedName name="Number_of_Payments" localSheetId="4">MATCH(0.01,'پشتيبان كيفيت اعتباري'!End_Bal,-1)+1</definedName>
    <definedName name="Number_of_Payments">MATCH(0.01,End_Bal,-1)+1</definedName>
    <definedName name="oi">#N/A</definedName>
    <definedName name="opel">#N/A</definedName>
    <definedName name="ostan" localSheetId="4">#REF!</definedName>
    <definedName name="ostan">#REF!</definedName>
    <definedName name="ostan_bim" localSheetId="4">#REF!</definedName>
    <definedName name="ostan_bim">#REF!</definedName>
    <definedName name="Pay_Date" localSheetId="4">#REF!</definedName>
    <definedName name="Pay_Date">#REF!</definedName>
    <definedName name="Pay_Num" localSheetId="4">#REF!</definedName>
    <definedName name="Pay_Num">#REF!</definedName>
    <definedName name="Payment_Date" localSheetId="7">DATE(YEAR(Loan_Start),MONTH(Loan_Start)+Payment_Number,DAY(Loan_Start))</definedName>
    <definedName name="Payment_Date" localSheetId="8">DATE(YEAR(Loan_Start),MONTH(Loan_Start)+Payment_Number,DAY(Loan_Start))</definedName>
    <definedName name="Payment_Date" localSheetId="4">DATE(YEAR('پشتيبان كيفيت اعتباري'!Loan_Start),MONTH('پشتيبان كيفيت اعتباري'!Loan_Start)+Payment_Number,DAY('پشتيبان كيفيت اعتباري'!Loan_Start))</definedName>
    <definedName name="Payment_Date">DATE(YEAR(Loan_Start),MONTH(Loan_Start)+Payment_Number,DAY(Loan_Start))</definedName>
    <definedName name="PRIDE" localSheetId="4">#REF!</definedName>
    <definedName name="PRIDE">#REF!</definedName>
    <definedName name="Princ" localSheetId="4">#REF!</definedName>
    <definedName name="Princ">#REF!</definedName>
    <definedName name="_xlnm.Print_Area" localSheetId="1">'بدهی ها و حقوق صاحبان سهام'!$A$1:$C$31</definedName>
    <definedName name="_xlnm.Print_Area" localSheetId="13">'پشتيبان سود و زيان'!$A$1:$R$74</definedName>
    <definedName name="_xlnm.Print_Area" localSheetId="7">'پشتيبان فعاليت هاي ارزي 2'!$A$1:$K$37</definedName>
    <definedName name="_xlnm.Print_Area" localSheetId="8">'پشتيبان فعاليت هاي ارزي 3'!$A$1:$AB$51</definedName>
    <definedName name="_xlnm.Print_Area" localSheetId="4">'پشتيبان كيفيت اعتباري'!$A$1:$T$90</definedName>
    <definedName name="_xlnm.Print_Area" localSheetId="12">'سود وزیان'!$A$1:$C$27</definedName>
    <definedName name="_xlnm.Print_Area" localSheetId="5">'فعالیتهای ارزی'!$A$1:$C$8</definedName>
    <definedName name="Print_Area_Reset" localSheetId="7">OFFSET(Full_Print,0,0,Last_Row)</definedName>
    <definedName name="Print_Area_Reset" localSheetId="8">OFFSET(Full_Print,0,0,Last_Row)</definedName>
    <definedName name="Print_Area_Reset" localSheetId="4">OFFSET('پشتيبان كيفيت اعتباري'!Full_Print,0,0,[0]!Last_Row)</definedName>
    <definedName name="Print_Area_Reset">OFFSET(Full_Print,0,0,Last_Row)</definedName>
    <definedName name="qa" localSheetId="4">'[2]0'!#REF!</definedName>
    <definedName name="qa">'[2]0'!#REF!</definedName>
    <definedName name="qq">#N/A</definedName>
    <definedName name="rr" localSheetId="7">Scheduled_Payment+Extra_Payment</definedName>
    <definedName name="rr" localSheetId="8">Scheduled_Payment+Extra_Payment</definedName>
    <definedName name="rr" localSheetId="4">Scheduled_Payment+Extra_Payment</definedName>
    <definedName name="rr">Scheduled_Payment+Extra_Payment</definedName>
    <definedName name="s" localSheetId="4">#REF!</definedName>
    <definedName name="s">#REF!</definedName>
    <definedName name="Sched_Pay" localSheetId="4">#REF!</definedName>
    <definedName name="Sched_Pay">#REF!</definedName>
    <definedName name="Scheduled_Extra_Payments" localSheetId="4">#REF!</definedName>
    <definedName name="Scheduled_Extra_Payments">#REF!</definedName>
    <definedName name="Scheduled_Interest_Rate" localSheetId="4">#REF!</definedName>
    <definedName name="Scheduled_Interest_Rate">#REF!</definedName>
    <definedName name="Scheduled_Monthly_Payment" localSheetId="4">#REF!</definedName>
    <definedName name="Scheduled_Monthly_Payment">#REF!</definedName>
    <definedName name="sd" localSheetId="4">'[4]هضâو'!#REF!</definedName>
    <definedName name="sd">'[4]هضâو'!#REF!</definedName>
    <definedName name="sdf">#N/A</definedName>
    <definedName name="sh" localSheetId="4">#REF!</definedName>
    <definedName name="sh">#REF!</definedName>
    <definedName name="sharifi" localSheetId="4">'[2]0'!#REF!</definedName>
    <definedName name="sharifi">'[2]0'!#REF!</definedName>
    <definedName name="ss" localSheetId="4">#REF!</definedName>
    <definedName name="ss">#REF!</definedName>
    <definedName name="ssaa">#N/A</definedName>
    <definedName name="sss" localSheetId="4">#REF!</definedName>
    <definedName name="sss">#REF!</definedName>
    <definedName name="ssss" localSheetId="4">#REF!</definedName>
    <definedName name="ssss">#REF!</definedName>
    <definedName name="ssssss" localSheetId="4">#REF!</definedName>
    <definedName name="ssssss">#REF!</definedName>
    <definedName name="sssssss" localSheetId="4">#REF!</definedName>
    <definedName name="sssssss">#REF!</definedName>
    <definedName name="ssssssss" localSheetId="4">#REF!,#REF!,#REF!,#REF!,#REF!,#REF!,#REF!,#REF!,#REF!</definedName>
    <definedName name="ssssssss">#REF!,#REF!,#REF!,#REF!,#REF!,#REF!,#REF!,#REF!,#REF!</definedName>
    <definedName name="sssssssss" localSheetId="4">#REF!</definedName>
    <definedName name="sssssssss">#REF!</definedName>
    <definedName name="ssssssssss" localSheetId="4">#REF!</definedName>
    <definedName name="ssssssssss">#REF!</definedName>
    <definedName name="sssssssssss" localSheetId="4">#REF!</definedName>
    <definedName name="sssssssssss">#REF!</definedName>
    <definedName name="ssssssssssssss" localSheetId="4">#REF!</definedName>
    <definedName name="ssssssssssssss">#REF!</definedName>
    <definedName name="sssssssssssssssss" localSheetId="4">#REF!</definedName>
    <definedName name="sssssssssssssssss">#REF!</definedName>
    <definedName name="ssssssssssssssssssssssssss" localSheetId="4">#REF!</definedName>
    <definedName name="ssssssssssssssssssssssssss">#REF!</definedName>
    <definedName name="t" localSheetId="4">'[5]20'!#REF!</definedName>
    <definedName name="t">'[5]20'!#REF!</definedName>
    <definedName name="Total_Interest" localSheetId="4">#REF!</definedName>
    <definedName name="Total_Interest">#REF!</definedName>
    <definedName name="Total_Pay" localSheetId="4">#REF!</definedName>
    <definedName name="Total_Pay">#REF!</definedName>
    <definedName name="Total_Payment" localSheetId="7">Scheduled_Payment+Extra_Payment</definedName>
    <definedName name="Total_Payment" localSheetId="8">Scheduled_Payment+Extra_Payment</definedName>
    <definedName name="Total_Payment" localSheetId="4">Scheduled_Payment+Extra_Payment</definedName>
    <definedName name="Total_Payment">Scheduled_Payment+Extra_Payment</definedName>
    <definedName name="tr">#N/A</definedName>
    <definedName name="tyhgf" localSheetId="7">Scheduled_Payment+Extra_Payment</definedName>
    <definedName name="tyhgf" localSheetId="8">Scheduled_Payment+Extra_Payment</definedName>
    <definedName name="tyhgf" localSheetId="4">Scheduled_Payment+Extra_Payment</definedName>
    <definedName name="tyhgf">Scheduled_Payment+Extra_Payment</definedName>
    <definedName name="uin">#N/A</definedName>
    <definedName name="Values_Entered" localSheetId="7">IF(Loan_Amount*Interest_Rate*Loan_Years*Loan_Start&gt;0,1,0)</definedName>
    <definedName name="Values_Entered" localSheetId="8">IF(Loan_Amount*Interest_Rate*Loan_Years*Loan_Start&gt;0,1,0)</definedName>
    <definedName name="Values_Entered" localSheetId="4">IF('پشتيبان كيفيت اعتباري'!Loan_Amount*'پشتيبان كيفيت اعتباري'!Interest_Rate*'پشتيبان كيفيت اعتباري'!Loan_Years*'پشتيبان كيفيت اعتباري'!Loan_Start&gt;0,1,0)</definedName>
    <definedName name="Values_Entered">IF(Loan_Amount*Interest_Rate*Loan_Years*Loan_Start&gt;0,1,0)</definedName>
    <definedName name="w" localSheetId="4">'[2]0'!#REF!</definedName>
    <definedName name="w">'[2]0'!#REF!</definedName>
    <definedName name="we" localSheetId="7">Scheduled_Payment+Extra_Payment</definedName>
    <definedName name="we" localSheetId="8">Scheduled_Payment+Extra_Payment</definedName>
    <definedName name="we" localSheetId="4">Scheduled_Payment+Extra_Payment</definedName>
    <definedName name="we">Scheduled_Payment+Extra_Payment</definedName>
    <definedName name="ww" localSheetId="7">Scheduled_Payment+Extra_Payment</definedName>
    <definedName name="ww" localSheetId="8">Scheduled_Payment+Extra_Payment</definedName>
    <definedName name="ww" localSheetId="4">Scheduled_Payment+Extra_Payment</definedName>
    <definedName name="ww">Scheduled_Payment+Extra_Payment</definedName>
    <definedName name="y" localSheetId="7">Scheduled_Payment+Extra_Payment</definedName>
    <definedName name="y" localSheetId="8">Scheduled_Payment+Extra_Payment</definedName>
    <definedName name="y" localSheetId="4">Scheduled_Payment+Extra_Payment</definedName>
    <definedName name="y">Scheduled_Payment+Extra_Payment</definedName>
    <definedName name="yt">#N/A</definedName>
    <definedName name="اتعالبیس" localSheetId="4">#REF!</definedName>
    <definedName name="اتعالبیس">#REF!</definedName>
    <definedName name="آسشé" localSheetId="4">#REF!</definedName>
    <definedName name="آسشé">#REF!</definedName>
    <definedName name="ال">#N/A</definedName>
    <definedName name="الب">#N/A</definedName>
    <definedName name="الف" localSheetId="4">#REF!</definedName>
    <definedName name="الف">#REF!</definedName>
    <definedName name="بلا" localSheetId="4">#REF!</definedName>
    <definedName name="بلا">#REF!</definedName>
    <definedName name="بلاد">#N/A</definedName>
    <definedName name="بلغ">ROW(#REF!)</definedName>
    <definedName name="ت1" localSheetId="4">#REF!</definedName>
    <definedName name="ت1">#REF!</definedName>
    <definedName name="ت2" localSheetId="4">#REF!</definedName>
    <definedName name="ت2">#REF!</definedName>
    <definedName name="تçضقè" localSheetId="4">#REF!</definedName>
    <definedName name="تçضقè">#REF!</definedName>
    <definedName name="تا">#N/A</definedName>
    <definedName name="تال" localSheetId="4">'[6]20'!#REF!</definedName>
    <definedName name="تال">'[6]20'!#REF!</definedName>
    <definedName name="تان">#N/A</definedName>
    <definedName name="تراز" localSheetId="7">Scheduled_Payment+Extra_Payment</definedName>
    <definedName name="تراز" localSheetId="8">Scheduled_Payment+Extra_Payment</definedName>
    <definedName name="تراز" localSheetId="4">Scheduled_Payment+Extra_Payment</definedName>
    <definedName name="تراز">Scheduled_Payment+Extra_Payment</definedName>
    <definedName name="تلà">'[2]تلçéه'!$AF$2:$AG$36,'[2]تلçéه'!$AC$2:$AD$36,'[2]تلçéه'!$Z$2:$AA$36,'[2]تلçéه'!$W$2:$X$36,'[2]تلçéه'!$T$2:$U$36,'[2]تلçéه'!$Q$2:$R$36,'[2]تلçéه'!$N$2:$O$36,'[2]تلçéه'!$K$2:$L$36,'[2]تلçéه'!$H$2:$I$36,'[2]تلçéه'!$E$2:$F$36,'[2]تلçéه'!$B$2:$C$36,'[2]تلçéه'!$AI$2:$AJ$36</definedName>
    <definedName name="تلà2">'[2]تلçéه'!$AM$39:$BU$39,'[2]تلçéه'!$AM$42:$BU$42,'[2]تلçéه'!$AM$45:$BU$45,'[2]تلçéه'!$AM$48:$BU$48,'[2]تلçéه'!$AM$51:$BU$51,'[2]تلçéه'!$AM$54:$BU$54,'[2]تلçéه'!$AM$57:$BU$57,'[2]تلçéه'!$AM$60:$BU$60,'[2]تلçéه'!$AM$63:$BU$63,'[2]تلçéه'!$AM$66:$BU$66,'[2]تلçéه'!$AM$69:$BU$69,'[2]تلçéه'!$AM$72:$BU$72</definedName>
    <definedName name="تلآ">'[2]تلçéه'!$AH$2:$AH$36,'[2]تلçéه'!$AE$36,'[2]تلçéه'!$AE$2:$AE$36,'[2]تلçéه'!$AB$2:$AB$36,'[2]تلçéه'!$Y$3:$Y$36,'[2]تلçéه'!$Y$2,'[2]تلçéه'!$V$2,'[2]تلçéه'!$V$2:$V$36,'[2]تلçéه'!$S$2:$S$36,'[2]تلçéه'!$P$2:$P$36,'[2]تلçéه'!$M$3:$M$36,'[2]تلçéه'!$M$2,'[2]تلçéه'!$J$2:$J$36,'[2]تلçéه'!$G$2:$G$36,'[2]تلçéه'!$D$2:$D$36,'[2]تلçéه'!$A$2:$A$36</definedName>
    <definedName name="تلط">'[2]تلçéه'!$AJ$1:$AJ$36,'[2]تلçéه'!$AG$1:$AG$36,'[2]تلçéه'!$AD$1:$AD$36,'[2]تلçéه'!$AA$1:$AA$36,'[2]تلçéه'!$X$1:$X$36,'[2]تلçéه'!$U$1:$U$36,'[2]تلçéه'!$R$1:$R$36,'[2]تلçéه'!$O$19:$O$36,'[2]تلçéه'!$O$1:$O$19,'[2]تلçéه'!$L$1:$L$36,'[2]تلçéه'!$I$1:$I$36,'[2]تلçéه'!$F$1:$F$36,'[2]تلçéه'!$C$1:$C$36</definedName>
    <definedName name="تلل2">'[2]تلçéه'!$AM$40:$BU$40,'[2]تلçéه'!$AM$43:$BU$43,'[2]تلçéه'!$AM$46:$BU$46,'[2]تلçéه'!$BU$49,'[2]تلçéه'!$AM$49:$BU$49,'[2]تلçéه'!$AM$52:$BU$52,'[2]تلçéه'!$AM$55:$BU$55,'[2]تلçéه'!$AM$58:$BU$58,'[2]تلçéه'!$AM$61:$BU$61,'[2]تلçéه'!$AM$64:$BU$64,'[2]تلçéه'!$AM$67:$BU$67,'[2]تلçéه'!$AM$70:$BU$70,'[2]تلçéه'!$AM$73:$BU$73</definedName>
    <definedName name="تنàéل" localSheetId="4">#REF!</definedName>
    <definedName name="تنàéل">#REF!</definedName>
    <definedName name="ته" localSheetId="4">#REF!</definedName>
    <definedName name="ته">#REF!</definedName>
    <definedName name="ث525" localSheetId="4">#REF!</definedName>
    <definedName name="ث525">#REF!</definedName>
    <definedName name="ثص">#N/A</definedName>
    <definedName name="ثفغعه" localSheetId="7">Scheduled_Payment+Extra_Payment</definedName>
    <definedName name="ثفغعه" localSheetId="8">Scheduled_Payment+Extra_Payment</definedName>
    <definedName name="ثفغعه" localSheetId="4">Scheduled_Payment+Extra_Payment</definedName>
    <definedName name="ثفغعه">Scheduled_Payment+Extra_Payment</definedName>
    <definedName name="ثق">#N/A</definedName>
    <definedName name="جچحخهعغ">#N/A</definedName>
    <definedName name="جحخ">#N/A</definedName>
    <definedName name="جهل" localSheetId="4">#REF!</definedName>
    <definedName name="جهل">#REF!</definedName>
    <definedName name="ح1" localSheetId="4">#REF!</definedName>
    <definedName name="ح1">#REF!</definedName>
    <definedName name="ح2" localSheetId="4">#REF!</definedName>
    <definedName name="ح2">#REF!</definedName>
    <definedName name="ح3" localSheetId="4">#REF!</definedName>
    <definedName name="ح3">#REF!</definedName>
    <definedName name="ح4" localSheetId="4">#REF!</definedName>
    <definedName name="ح4">#REF!</definedName>
    <definedName name="حج">#N/A</definedName>
    <definedName name="حخ" localSheetId="7">Scheduled_Payment+Extra_Payment</definedName>
    <definedName name="حخ" localSheetId="8">Scheduled_Payment+Extra_Payment</definedName>
    <definedName name="حخ" localSheetId="4">Scheduled_Payment+Extra_Payment</definedName>
    <definedName name="حخ">Scheduled_Payment+Extra_Payment</definedName>
    <definedName name="حخح">#N/A</definedName>
    <definedName name="حهقè2">'[2]تلçéه'!$BO$38,'[2]تلçéه'!$BO$38:$BO$74,'[2]تلçéه'!$BH$38:$BH$74,'[2]تلçéه'!$BA$38:$BA$74,'[2]تلçéه'!$AT$38:$AT$74,'[2]تلçéه'!$AM$38:$AM$74</definedName>
    <definedName name="خح">#N/A</definedName>
    <definedName name="در" localSheetId="4">#REF!</definedName>
    <definedName name="در">#REF!</definedName>
    <definedName name="درد" localSheetId="4">#REF!</definedName>
    <definedName name="درد">#REF!</definedName>
    <definedName name="دزد" localSheetId="4">#REF!</definedName>
    <definedName name="دزد">#REF!</definedName>
    <definedName name="رزی" localSheetId="4">#REF!</definedName>
    <definedName name="رزی">#REF!</definedName>
    <definedName name="زبان" localSheetId="4">#REF!</definedName>
    <definedName name="زبان">#REF!</definedName>
    <definedName name="زرن">ROW(#REF!)</definedName>
    <definedName name="زو" localSheetId="4">#REF!</definedName>
    <definedName name="زو">#REF!</definedName>
    <definedName name="زور" localSheetId="4">#REF!</definedName>
    <definedName name="زور">#REF!</definedName>
    <definedName name="س" localSheetId="4">'[1]20'!#REF!</definedName>
    <definedName name="س">'[1]20'!#REF!</definedName>
    <definedName name="سàآè" localSheetId="4">#REF!</definedName>
    <definedName name="سàآè">#REF!</definedName>
    <definedName name="سس" localSheetId="4">#REF!</definedName>
    <definedName name="سس">#REF!</definedName>
    <definedName name="سی">ROW(#REF!)</definedName>
    <definedName name="سیب" localSheetId="4">#REF!</definedName>
    <definedName name="سیب">#REF!</definedName>
    <definedName name="سیف" localSheetId="4">#REF!</definedName>
    <definedName name="سیف">#REF!</definedName>
    <definedName name="سئغلوادزل" localSheetId="7">Scheduled_Payment+Extra_Payment</definedName>
    <definedName name="سئغلوادزل" localSheetId="8">Scheduled_Payment+Extra_Payment</definedName>
    <definedName name="سئغلوادزل" localSheetId="4">Scheduled_Payment+Extra_Payment</definedName>
    <definedName name="سئغلوادزل">Scheduled_Payment+Extra_Payment</definedName>
    <definedName name="ش" localSheetId="4">#REF!</definedName>
    <definedName name="ش">#REF!</definedName>
    <definedName name="ش511" localSheetId="4">#REF!</definedName>
    <definedName name="ش511">#REF!</definedName>
    <definedName name="شركت_مادر_سهامدار_كنترل_كننده" localSheetId="4">#REF!</definedName>
    <definedName name="شركت_مادر_سهامدار_كنترل_كننده">#REF!</definedName>
    <definedName name="شسنیر">#N/A</definedName>
    <definedName name="شسی" localSheetId="4">#REF!</definedName>
    <definedName name="شسی">#REF!</definedName>
    <definedName name="شمال">#N/A</definedName>
    <definedName name="ضةè" localSheetId="4">#REF!</definedName>
    <definedName name="ضةè">#REF!</definedName>
    <definedName name="ضصثق" localSheetId="4">#REF!</definedName>
    <definedName name="ضصثق">#REF!</definedName>
    <definedName name="ط283" localSheetId="4">'[4]هضâو'!#REF!</definedName>
    <definedName name="ط283">'[4]هضâو'!#REF!</definedName>
    <definedName name="طز" localSheetId="4">#REF!</definedName>
    <definedName name="طز">#REF!</definedName>
    <definedName name="ظ" localSheetId="4">#REF!</definedName>
    <definedName name="ظ">#REF!</definedName>
    <definedName name="ظآرسآت" localSheetId="4">#REF!</definedName>
    <definedName name="ظآرسآت">#REF!</definedName>
    <definedName name="ظط">#N/A</definedName>
    <definedName name="ظوقت" localSheetId="4">#REF!</definedName>
    <definedName name="ظوقت">#REF!</definedName>
    <definedName name="عغق" localSheetId="4">#REF!</definedName>
    <definedName name="عغق">#REF!</definedName>
    <definedName name="غعهنت" localSheetId="4">#REF!</definedName>
    <definedName name="غعهنت">#REF!</definedName>
    <definedName name="غفران" localSheetId="4">#REF!</definedName>
    <definedName name="غفران">#REF!</definedName>
    <definedName name="فغع" localSheetId="4">#REF!</definedName>
    <definedName name="فغع">#REF!</definedName>
    <definedName name="ق" localSheetId="4">#REF!</definedName>
    <definedName name="ق">#REF!</definedName>
    <definedName name="کامل" localSheetId="7">Scheduled_Payment+Extra_Payment</definedName>
    <definedName name="کامل" localSheetId="8">Scheduled_Payment+Extra_Payment</definedName>
    <definedName name="کامل" localSheetId="4">Scheduled_Payment+Extra_Payment</definedName>
    <definedName name="کامل">Scheduled_Payment+Extra_Payment</definedName>
    <definedName name="کح" localSheetId="4">#REF!</definedName>
    <definedName name="کح">#REF!</definedName>
    <definedName name="کم">#N/A</definedName>
    <definedName name="کمال" localSheetId="4">#REF!</definedName>
    <definedName name="کمال">#REF!</definedName>
    <definedName name="کمهع" localSheetId="4">#REF!</definedName>
    <definedName name="کمهع">#REF!</definedName>
    <definedName name="کمینه" localSheetId="4">#REF!</definedName>
    <definedName name="کمینه">#REF!</definedName>
    <definedName name="گچج">#N/A</definedName>
    <definedName name="گک">#N/A</definedName>
    <definedName name="گگ" localSheetId="4">#REF!</definedName>
    <definedName name="گگ">#REF!</definedName>
    <definedName name="ل259" localSheetId="4">'[5]20'!#REF!</definedName>
    <definedName name="ل259">'[5]20'!#REF!</definedName>
    <definedName name="لا">#N/A</definedName>
    <definedName name="لج" localSheetId="4">#REF!</definedName>
    <definedName name="لج">#REF!</definedName>
    <definedName name="لیادین" localSheetId="4">#REF!</definedName>
    <definedName name="لیادین">#REF!</definedName>
    <definedName name="مک" localSheetId="7">DATE(YEAR(ور),MONTH(ور)+Payment_Number,DAY(ور))</definedName>
    <definedName name="مک" localSheetId="8">DATE(YEAR(ور),MONTH(ور)+Payment_Number,DAY(ور))</definedName>
    <definedName name="مک" localSheetId="4">DATE(YEAR('پشتيبان كيفيت اعتباري'!ور),MONTH('پشتيبان كيفيت اعتباري'!ور)+Payment_Number,DAY('پشتيبان كيفيت اعتباري'!ور))</definedName>
    <definedName name="مک">DATE(YEAR(ور),MONTH(ور)+Payment_Number,DAY(ور))</definedName>
    <definedName name="مکش" localSheetId="7">OFFSET(وئن,0,0,ورد)</definedName>
    <definedName name="مکش" localSheetId="8">OFFSET(وئن,0,0,ورد)</definedName>
    <definedName name="مکش" localSheetId="4">OFFSET('پشتيبان كيفيت اعتباري'!وئن,0,0,ورد)</definedName>
    <definedName name="مکش">OFFSET(وئن,0,0,ورد)</definedName>
    <definedName name="ملاک" localSheetId="4">#REF!</definedName>
    <definedName name="ملاک">#REF!</definedName>
    <definedName name="ملک" localSheetId="4">#REF!</definedName>
    <definedName name="ملک">#REF!</definedName>
    <definedName name="مم">#N/A</definedName>
    <definedName name="من">#N/A</definedName>
    <definedName name="نت">#N/A</definedName>
    <definedName name="نته">#N/A</definedName>
    <definedName name="نگ" localSheetId="4">#REF!</definedName>
    <definedName name="نگ">#REF!</definedName>
    <definedName name="نگره" localSheetId="4">#REF!</definedName>
    <definedName name="نگره">#REF!</definedName>
    <definedName name="نم">#N/A</definedName>
    <definedName name="نمونه" localSheetId="7">Scheduled_Payment+Extra_Payment</definedName>
    <definedName name="نمونه" localSheetId="8">Scheduled_Payment+Extra_Payment</definedName>
    <definedName name="نمونه" localSheetId="4">Scheduled_Payment+Extra_Payment</definedName>
    <definedName name="نمونه">Scheduled_Payment+Extra_Payment</definedName>
    <definedName name="هنت" localSheetId="4">#REF!</definedName>
    <definedName name="هنت">#REF!</definedName>
    <definedName name="ور" localSheetId="4">#REF!</definedName>
    <definedName name="ور">#REF!</definedName>
    <definedName name="ورد">#N/A</definedName>
    <definedName name="وطن">#N/A</definedName>
    <definedName name="وهن" localSheetId="4">#REF!</definedName>
    <definedName name="وهن">#REF!</definedName>
    <definedName name="وئن" localSheetId="4">#REF!</definedName>
    <definedName name="وئن">#REF!</definedName>
    <definedName name="یبف">#N/A</definedName>
    <definedName name="یبلغ" localSheetId="4">#REF!</definedName>
    <definedName name="یبلغ">#REF!</definedName>
    <definedName name="یبلغانتع" localSheetId="4">#REF!</definedName>
    <definedName name="یبلغانتع">#REF!</definedName>
    <definedName name="یزد" localSheetId="4">#REF!</definedName>
    <definedName name="یزد">#REF!</definedName>
    <definedName name="یسثق" localSheetId="4">#REF!</definedName>
    <definedName name="یسثق">#REF!</definedName>
    <definedName name="ئدا">#N/A</definedName>
  </definedNames>
  <calcPr fullCalcOnLoad="1"/>
</workbook>
</file>

<file path=xl/comments14.xml><?xml version="1.0" encoding="utf-8"?>
<comments xmlns="http://schemas.openxmlformats.org/spreadsheetml/2006/main">
  <authors>
    <author>کشاورز فیض آبادی , محمدعلی</author>
  </authors>
  <commentList>
    <comment ref="B6" authorId="0">
      <text>
        <r>
          <rPr>
            <b/>
            <sz val="9"/>
            <rFont val="Tahoma"/>
            <family val="2"/>
          </rPr>
          <t>طبق ايراد بانك مركزي بايد اين يادداشت تكميل گردد.</t>
        </r>
        <r>
          <rPr>
            <sz val="9"/>
            <rFont val="Tahoma"/>
            <family val="2"/>
          </rPr>
          <t xml:space="preserve">
</t>
        </r>
      </text>
    </comment>
  </commentList>
</comments>
</file>

<file path=xl/sharedStrings.xml><?xml version="1.0" encoding="utf-8"?>
<sst xmlns="http://schemas.openxmlformats.org/spreadsheetml/2006/main" count="627" uniqueCount="358">
  <si>
    <t>شرح</t>
  </si>
  <si>
    <t>اقلام زيرخط ترازنامه</t>
  </si>
  <si>
    <t xml:space="preserve">     تعهدات مشتريان بابت اعتبارات اسنادي</t>
  </si>
  <si>
    <t>حقوق صاحبان سهام</t>
  </si>
  <si>
    <r>
      <t xml:space="preserve">          </t>
    </r>
    <r>
      <rPr>
        <b/>
        <sz val="10"/>
        <rFont val="B Nazanin"/>
        <family val="0"/>
      </rPr>
      <t>شرح</t>
    </r>
  </si>
  <si>
    <t>تعداد شعب در داخل كشور</t>
  </si>
  <si>
    <t>تعداد شعب در خارج از كشور</t>
  </si>
  <si>
    <t>شعب سوئيفتي</t>
  </si>
  <si>
    <r>
      <t xml:space="preserve">دستگاه‌هاي </t>
    </r>
    <r>
      <rPr>
        <sz val="9"/>
        <rFont val="Times New Roman"/>
        <family val="1"/>
      </rPr>
      <t>ATM</t>
    </r>
  </si>
  <si>
    <t>PIN PAD</t>
  </si>
  <si>
    <r>
      <t xml:space="preserve">شعب </t>
    </r>
    <r>
      <rPr>
        <sz val="9"/>
        <rFont val="Times New Roman"/>
        <family val="1"/>
      </rPr>
      <t>ONLINE</t>
    </r>
  </si>
  <si>
    <r>
      <t xml:space="preserve">دستگاه هاي </t>
    </r>
    <r>
      <rPr>
        <sz val="9"/>
        <rFont val="Times New Roman"/>
        <family val="1"/>
      </rPr>
      <t>POS</t>
    </r>
  </si>
  <si>
    <t>سنوات  خدمت</t>
  </si>
  <si>
    <t>تحصيلات</t>
  </si>
  <si>
    <t>ابتدايي و كمتر</t>
  </si>
  <si>
    <t>سيكل</t>
  </si>
  <si>
    <t>ديپلم</t>
  </si>
  <si>
    <t>فوق ديپلم</t>
  </si>
  <si>
    <t>ليسانس</t>
  </si>
  <si>
    <t>فوق ليسانس</t>
  </si>
  <si>
    <t>دكتري</t>
  </si>
  <si>
    <t>جمع</t>
  </si>
  <si>
    <t>جمع كل</t>
  </si>
  <si>
    <t>جنسيت</t>
  </si>
  <si>
    <t xml:space="preserve">مرد </t>
  </si>
  <si>
    <t>زن</t>
  </si>
  <si>
    <t xml:space="preserve">كمتر از 5 </t>
  </si>
  <si>
    <t xml:space="preserve">5 تا 9 </t>
  </si>
  <si>
    <t xml:space="preserve">10 تا 14 </t>
  </si>
  <si>
    <t xml:space="preserve">15 تا 19 </t>
  </si>
  <si>
    <t xml:space="preserve">20 تا 24 </t>
  </si>
  <si>
    <t xml:space="preserve">25 تا 29 </t>
  </si>
  <si>
    <t>درآمد کارمزد</t>
  </si>
  <si>
    <t>سایر درآمدها</t>
  </si>
  <si>
    <t>هزینه کارمزد</t>
  </si>
  <si>
    <t>سود (زیان) خالص</t>
  </si>
  <si>
    <t>كارت‌هاي بانكي صادرشده *</t>
  </si>
  <si>
    <t xml:space="preserve">                                                                                                                                                                                                                                 </t>
  </si>
  <si>
    <t>خالص درآمد کارمزد</t>
  </si>
  <si>
    <t>خالص سود (زیان) مبادلات و معاملات ارزی</t>
  </si>
  <si>
    <t>سایر درآمدهای عملیاتی</t>
  </si>
  <si>
    <t>جمع درآمدهای عملیاتی</t>
  </si>
  <si>
    <t>هزینه استهلاک</t>
  </si>
  <si>
    <t xml:space="preserve">سود (زیان) قبل از مالیات بر درآمد </t>
  </si>
  <si>
    <t>مالیات بر درآمد</t>
  </si>
  <si>
    <t>30 و بیشتر</t>
  </si>
  <si>
    <t>معادل ریالی تعهدات بابت مبالغ دریافتی از صندوق توسعه ملی</t>
  </si>
  <si>
    <t>جاری</t>
  </si>
  <si>
    <t>سررسید گذشته</t>
  </si>
  <si>
    <t>معوق</t>
  </si>
  <si>
    <t>جمع مبلغ ناخالص</t>
  </si>
  <si>
    <t>ذخیره کاهش ارزش</t>
  </si>
  <si>
    <t>خالص مبلغ دفتری</t>
  </si>
  <si>
    <t>تسهیلات اعطایی به مشتریان</t>
  </si>
  <si>
    <t>مبلغ دفتری</t>
  </si>
  <si>
    <t>صنعت</t>
  </si>
  <si>
    <t>مسکن</t>
  </si>
  <si>
    <t>بازرگانی</t>
  </si>
  <si>
    <t>خدمات</t>
  </si>
  <si>
    <t>کشاورزی</t>
  </si>
  <si>
    <t>...</t>
  </si>
  <si>
    <t>میزان تسهیلات/تعهدات براساس داخل و خارج از کشور</t>
  </si>
  <si>
    <t>داخل کشور</t>
  </si>
  <si>
    <t>خارج کشور</t>
  </si>
  <si>
    <t>مجموع</t>
  </si>
  <si>
    <t>موجودی نقد</t>
  </si>
  <si>
    <t>مطالبات از دولت</t>
  </si>
  <si>
    <t>تسهیلات اعطایی و مطالبات از اشخاص دولتی</t>
  </si>
  <si>
    <t>سپرده قانونی</t>
  </si>
  <si>
    <t xml:space="preserve">     تعهدات مشتريان بابت ضمانت‌نامه‌های صادره</t>
  </si>
  <si>
    <t xml:space="preserve">     ساير تعهدات مشتریان</t>
  </si>
  <si>
    <t xml:space="preserve">    طرف وجوه اداره‌شده و موارد مشابه</t>
  </si>
  <si>
    <t>تسهيلات اعطايي و مطالبات از اشخاص غیر دولتی</t>
  </si>
  <si>
    <t>سپرده‌هاي مشتریان</t>
  </si>
  <si>
    <t>سود سهام پرداختنی</t>
  </si>
  <si>
    <t>اوراق بدهی</t>
  </si>
  <si>
    <t>ذخیره مزایای پایان خدمت و تعهدات بازنشستگی کارکنان</t>
  </si>
  <si>
    <t>سرمایه</t>
  </si>
  <si>
    <t>افزایش سرمایه در جریان</t>
  </si>
  <si>
    <t>اندوخته صرف سهام</t>
  </si>
  <si>
    <t>تفاوت تسعیر ارز</t>
  </si>
  <si>
    <t>سود انباشته</t>
  </si>
  <si>
    <t>سهام خزانه</t>
  </si>
  <si>
    <t>جمع حقوق صاحبان سهام</t>
  </si>
  <si>
    <t>ذخیره مالیات عملکرد</t>
  </si>
  <si>
    <t>اندوخته قانونی</t>
  </si>
  <si>
    <t xml:space="preserve">تسهیلات اعطایی </t>
  </si>
  <si>
    <t xml:space="preserve">          شرح</t>
  </si>
  <si>
    <r>
      <t>جدول 8: تعداد نيروي انساني به تفكيك جنسيت سنوات خدمت و تحصيلات پايان سال 1398</t>
    </r>
    <r>
      <rPr>
        <sz val="11"/>
        <rFont val="B Nazanin"/>
        <family val="0"/>
      </rPr>
      <t>*</t>
    </r>
  </si>
  <si>
    <t>دارایی‌های ارزی</t>
  </si>
  <si>
    <t xml:space="preserve"> بدهی‌هاي ارزی</t>
  </si>
  <si>
    <t>دلارآمريكا</t>
  </si>
  <si>
    <t>1398/12/29</t>
  </si>
  <si>
    <t>1397/12/28</t>
  </si>
  <si>
    <t>معادل ريالي</t>
  </si>
  <si>
    <t>رديف</t>
  </si>
  <si>
    <t>نوع ارز</t>
  </si>
  <si>
    <t>نرخ ابلاغي بانك مركزي</t>
  </si>
  <si>
    <t>پوندانگليس</t>
  </si>
  <si>
    <t>دلارآمريکا</t>
  </si>
  <si>
    <t>يورو</t>
  </si>
  <si>
    <t>فرانك سوئيس</t>
  </si>
  <si>
    <t>پوند انگليس</t>
  </si>
  <si>
    <t>فرانک سوئيس</t>
  </si>
  <si>
    <t>روپيه هند</t>
  </si>
  <si>
    <t>يکصد ين</t>
  </si>
  <si>
    <t>درهم امارات</t>
  </si>
  <si>
    <t>ین ژاپن</t>
  </si>
  <si>
    <t>دلار استراليا</t>
  </si>
  <si>
    <t>دلارکانادا</t>
  </si>
  <si>
    <t>کرون سوئد</t>
  </si>
  <si>
    <t>کرون نروژ</t>
  </si>
  <si>
    <t>لير تركيه</t>
  </si>
  <si>
    <t>کرون دانمارک</t>
  </si>
  <si>
    <t>ريال سعودي</t>
  </si>
  <si>
    <t>هزار وون کره جنوبي</t>
  </si>
  <si>
    <t>يوان چين</t>
  </si>
  <si>
    <t>وون كره</t>
  </si>
  <si>
    <t>لير ترکيه</t>
  </si>
  <si>
    <t>روبل روسيه</t>
  </si>
  <si>
    <t>ريال عمان</t>
  </si>
  <si>
    <t>جمع:</t>
  </si>
  <si>
    <t>ساير</t>
  </si>
  <si>
    <t>ذخيره کاهش ارزش سهام- مشارکت حقوقي</t>
  </si>
  <si>
    <t>كارمزد دريافتي بابت عامليت انتشار اوراق مشاركت</t>
  </si>
  <si>
    <t>هزينه بازنشستگان</t>
  </si>
  <si>
    <t>حق عضويت در ارگان ها</t>
  </si>
  <si>
    <t>يک درصد پرداختي بابت بند (د) تبصره 16 بودجه سال 98</t>
  </si>
  <si>
    <t>يك درصد پرداختي بابت بند(ز) تبصره 16 قانون بودجه سال 1397</t>
  </si>
  <si>
    <t>هزينه ماليات</t>
  </si>
  <si>
    <t>هزينه دريافت دسته چك از ساير بانكها</t>
  </si>
  <si>
    <t xml:space="preserve">قدرالسهم‌بانك موضوع‌ تبصره‌24قانون‌ بودجه‌سال‌1394 </t>
  </si>
  <si>
    <t>هزينه ماليات حق تمبر</t>
  </si>
  <si>
    <t>عضويت در صندوق‌ ضمانت سپرده‌ها</t>
  </si>
  <si>
    <t>هزينه‌ محاسبه‌تعهدات اكجواري‌</t>
  </si>
  <si>
    <t>هزينه‌ذخيره‌مرخصي‌</t>
  </si>
  <si>
    <t>هزينه‌ ذخيره‌سنوات خدمت</t>
  </si>
  <si>
    <t>هزينه‌ تمبر مالياتي‌ چك</t>
  </si>
  <si>
    <t>هزينه زيانهاي‌ تحقق‌ يافته‌</t>
  </si>
  <si>
    <t>فروش ضايعات و اموال مازاد</t>
  </si>
  <si>
    <t>اسناد اصلاحي</t>
  </si>
  <si>
    <t xml:space="preserve"> ملزومات اداري</t>
  </si>
  <si>
    <t>استرداد مانده صندوق مشاع و خريد ارز (اداره خزانه داري)</t>
  </si>
  <si>
    <t>فروش كتاب</t>
  </si>
  <si>
    <t>درآمد ناشی از صدور دسته چک و تکثیر مدارک</t>
  </si>
  <si>
    <t>دريافتي بابت اقاله املاك</t>
  </si>
  <si>
    <t>دريافت اسناد مزايده و مناقصه و صدور دفترچه بيمه المثني</t>
  </si>
  <si>
    <t xml:space="preserve">جريمه تاخير </t>
  </si>
  <si>
    <t>ريز اقلام مربوط به ساير به شرح زير مي باشد:</t>
  </si>
  <si>
    <t>-45-2</t>
  </si>
  <si>
    <t>كل ثمن معامله بابت فروش ملك قديم شعبه زاهدان و ملك ساعي مبلغ 149.878 ميليون ريال مي باشد. با توجه به اينكه ارزش دفتري املاك يادشده معادل 96.618 ميليون ريال مي باشد، مابه التفاوت آن با كل ثمن معامله معادل53.260 ميليون ريال به عنوان سود جاري شناسايي شده است.</t>
  </si>
  <si>
    <t>*</t>
  </si>
  <si>
    <t>درآمد حاصل از فروش اموال تمليكي، الزاماً موجد سود نمي باشد.</t>
  </si>
  <si>
    <t>-</t>
  </si>
  <si>
    <t xml:space="preserve">حق الامتياز </t>
  </si>
  <si>
    <t>سرقفلي محل كسب و پيشه</t>
  </si>
  <si>
    <t>اقلام سرمايه اي در انبار</t>
  </si>
  <si>
    <t>سفارشات و پيش پرداخت هاي سرمايه اي</t>
  </si>
  <si>
    <t>دارايي هاي در دست تكميل</t>
  </si>
  <si>
    <t>وسائط نقليه</t>
  </si>
  <si>
    <t>اثاثه و منصوبات</t>
  </si>
  <si>
    <t>ساختمان *</t>
  </si>
  <si>
    <t>تاسيسات</t>
  </si>
  <si>
    <t xml:space="preserve"> زمين</t>
  </si>
  <si>
    <t>سود(زيان)</t>
  </si>
  <si>
    <t>مبلغ فروش</t>
  </si>
  <si>
    <t>ارزش دفتري</t>
  </si>
  <si>
    <t>بهاي تمام شده</t>
  </si>
  <si>
    <t>سود (زيان) حاصل از فروش دارایی‌هاي ثابت به شرح زير است:</t>
  </si>
  <si>
    <t>-45-1</t>
  </si>
  <si>
    <t>خالص ساير درآمدها و هزينه ها</t>
  </si>
  <si>
    <t>45-2</t>
  </si>
  <si>
    <t>درآمد پست و سوئيفت</t>
  </si>
  <si>
    <t xml:space="preserve"> درآمد اجاره اموال</t>
  </si>
  <si>
    <t>سود (زیان) حاصل از فروش وثایق تملیکی</t>
  </si>
  <si>
    <t>45-1</t>
  </si>
  <si>
    <t>سود (زیان) حاصل از فروش دارایی ثابت مشهود و نامشهود</t>
  </si>
  <si>
    <t>ساير هزينه ها</t>
  </si>
  <si>
    <t>ساير درآمدها</t>
  </si>
  <si>
    <t>-45</t>
  </si>
  <si>
    <t>جمع ساير درآمدهای عملیاتی</t>
  </si>
  <si>
    <t>...........</t>
  </si>
  <si>
    <t>برگشت ذخاير مطالبات مشكوك الوصول</t>
  </si>
  <si>
    <t>سود (زیان) شعب خارج از کشور</t>
  </si>
  <si>
    <t>ساير درآمدهای عملیاتی</t>
  </si>
  <si>
    <t>-44</t>
  </si>
  <si>
    <t>يادداشت‌هاي توضيحي صورت‌هاي مالي</t>
  </si>
  <si>
    <t>بانك صنعت و معدن</t>
  </si>
  <si>
    <t>-53-2</t>
  </si>
  <si>
    <t>تعهدات بانک بابت ضمانت نامه هاي صادره ارزي و ريالي</t>
  </si>
  <si>
    <t>-53-2-1</t>
  </si>
  <si>
    <t>صورت وضعيت تعهدات بانک بابت ضمانت نامه هاي ارزي به شرح زير مي‌باشد:</t>
  </si>
  <si>
    <t>مبلغ ارزي</t>
  </si>
  <si>
    <t>دلار آمريکا</t>
  </si>
  <si>
    <t>ين ژاپن</t>
  </si>
  <si>
    <t xml:space="preserve">جمع تعهدات بانک بابت ضمانت نامه هاي ارزي </t>
  </si>
  <si>
    <t>-53-2-2</t>
  </si>
  <si>
    <t>تعهدات بانک بابت ضمانتنامه هاي صادره ريالي به شرح زير است:</t>
  </si>
  <si>
    <t xml:space="preserve">تعهدات بابت ضمانتنامه هاي صادره </t>
  </si>
  <si>
    <t>-53-3</t>
  </si>
  <si>
    <t>ساير تعهدات بانک به شرح زير مي‌باشد:</t>
  </si>
  <si>
    <t>تعهدات بابت تضمين اوراق مشارکت و ساير اوراق بهادار مشابه</t>
  </si>
  <si>
    <t>تعهدات بابت کارت‌هاي اعتباري</t>
  </si>
  <si>
    <t>تعهدات مشتريان‌بابت قراردادهاي‌منعقده‌به‌ارز/خصوصي‌</t>
  </si>
  <si>
    <t>تعهدات سازمان‌مديريت بابت تسهيلات ازمحل‌ذخيره‌ارزي‌/خصوصي‌</t>
  </si>
  <si>
    <t>تعهدات مشتريان‌بابت قراردادهاي‌منعقده‌معاملات *خصوصي‌</t>
  </si>
  <si>
    <t>تعهدات دولت بابت مطالبات سهامداران‌قبلي‌</t>
  </si>
  <si>
    <t>تعهدات صندوق‌توسعه‌ملي‌بابت تسهيلات به‌ارز</t>
  </si>
  <si>
    <t>جمع ساير تعهدات بانک</t>
  </si>
  <si>
    <t>بانک صنعت و معدن</t>
  </si>
  <si>
    <t>-53</t>
  </si>
  <si>
    <t>اقلام زير خط</t>
  </si>
  <si>
    <t>-53-1</t>
  </si>
  <si>
    <t>تعهدات بابت اعتبار اسنادي ارزي و ريالي</t>
  </si>
  <si>
    <t>-53-1-1</t>
  </si>
  <si>
    <t>صورت وضعيت تعهدات بانک بابت اعتبارات اسنادي ارزي به شرح زيرمي باشد:</t>
  </si>
  <si>
    <t>مانده در ابتداي سال</t>
  </si>
  <si>
    <t>گشايش ( يا افزايش تعهد) شده طي سال</t>
  </si>
  <si>
    <t>واريز ( ابطال) شده طي سال</t>
  </si>
  <si>
    <t>اثر تغییرات نرخ طی دوره</t>
  </si>
  <si>
    <t>مانده در پایان سال</t>
  </si>
  <si>
    <t>تعداد</t>
  </si>
  <si>
    <t>ديداري</t>
  </si>
  <si>
    <t>یورو</t>
  </si>
  <si>
    <t>وون کره جنوبي</t>
  </si>
  <si>
    <t>روپيه هندوستان</t>
  </si>
  <si>
    <t xml:space="preserve">دلار آمریکا </t>
  </si>
  <si>
    <t>جمع ديداري</t>
  </si>
  <si>
    <t>مدت دار</t>
  </si>
  <si>
    <t>جمع مدت دار</t>
  </si>
  <si>
    <t>53-1-2</t>
  </si>
  <si>
    <t>تعهدات بانك بابت اعتبارات اسنادي ريالي به شرح زير مي‌باشد</t>
  </si>
  <si>
    <t>گشايش شده طي سال</t>
  </si>
  <si>
    <t>مانده در پايان سال</t>
  </si>
  <si>
    <t>نوع اعتبار</t>
  </si>
  <si>
    <t>-10-3-1</t>
  </si>
  <si>
    <t>تسهيلات اعطايي به سایر بانک‌ها و موسسات اعتباري شامل موارد زير است:</t>
  </si>
  <si>
    <t>مانده تسهيلات</t>
  </si>
  <si>
    <t>نام بانک / موسسه اعتباری</t>
  </si>
  <si>
    <t>نوع قرارداد</t>
  </si>
  <si>
    <t>نرخ سود</t>
  </si>
  <si>
    <t>تاريخ سررسيد</t>
  </si>
  <si>
    <t>نوع وثيقه</t>
  </si>
  <si>
    <t>1398</t>
  </si>
  <si>
    <t>1397</t>
  </si>
  <si>
    <t>تسهيلات ريالي</t>
  </si>
  <si>
    <t>مبلغ ارز</t>
  </si>
  <si>
    <t>بانك ايران زمين</t>
  </si>
  <si>
    <t>ريال</t>
  </si>
  <si>
    <t>1397/12/29</t>
  </si>
  <si>
    <t>بانك اقتصاد نوين</t>
  </si>
  <si>
    <t>بانك دي</t>
  </si>
  <si>
    <t>بانك رفاه</t>
  </si>
  <si>
    <t>بانك انصار</t>
  </si>
  <si>
    <t>بانك گردشگري‌</t>
  </si>
  <si>
    <t>بانك پارسيان‌</t>
  </si>
  <si>
    <t>بانك آينده‌</t>
  </si>
  <si>
    <t>**</t>
  </si>
  <si>
    <t>بانك قوامين‌</t>
  </si>
  <si>
    <t>بانك تجارت</t>
  </si>
  <si>
    <t>***</t>
  </si>
  <si>
    <t>موسسه‌اعتباري‌ ملل‌ /عسكريه‌</t>
  </si>
  <si>
    <t>18 و 19.8%</t>
  </si>
  <si>
    <t>بانك مسكن‌</t>
  </si>
  <si>
    <t>بانك شهر</t>
  </si>
  <si>
    <t>موسسه اعتباري كوثر</t>
  </si>
  <si>
    <t>طرح خدمت</t>
  </si>
  <si>
    <t>بانك كشاورزي</t>
  </si>
  <si>
    <t>جمع تسهیلات ریالی</t>
  </si>
  <si>
    <t>تسهیلات ارزی</t>
  </si>
  <si>
    <t>بانک .....</t>
  </si>
  <si>
    <t>دلار</t>
  </si>
  <si>
    <t>جمع تسهيلات ارزي</t>
  </si>
  <si>
    <t>جمع ناخالص تسهيلات</t>
  </si>
  <si>
    <t>کسورات (سود سالهای آتی، ... )</t>
  </si>
  <si>
    <t>خالص تسهیلات اعطایی قبل از کسر ذخیره مطالبات مشکوک‌الوصول</t>
  </si>
  <si>
    <t>ذخيره عمومی مطالبات مشکوک الوصول  1-1-3-10</t>
  </si>
  <si>
    <t xml:space="preserve"> -</t>
  </si>
  <si>
    <t>ذخيره اختصاصی مطالبات مشکوک الوصول 2-1-3-10</t>
  </si>
  <si>
    <t>مبلغ تسهيلات اعطايي به بانك دي 300 ميليارد ريال مي باشد كه سند اصلاحي به مبلغ 580 ميليارد ريال در سال 98 صادر گرديده است.</t>
  </si>
  <si>
    <t>مراتب در دست بررسي مي باشد.</t>
  </si>
  <si>
    <t>مبلغ 580 ميليون ريال به طرفيت بانك دي در سال 98 صادر گرديده است. سندي به مبلغ 500 ميليارد ريال در سال 98 صادر گرديده است و مبلغ 100 ميليارد ريال از سال 96 مانده در دفاتر وجود داشت كه در سال 98 سند اصلاحي صادر گرديد.</t>
  </si>
  <si>
    <t>-10-3-1-1</t>
  </si>
  <si>
    <t xml:space="preserve">ذخيره عمومی مطالبات مشکوک الوصول </t>
  </si>
  <si>
    <t>مانده ابتداي سال</t>
  </si>
  <si>
    <t>بازيافت شده</t>
  </si>
  <si>
    <t>سوخت شده</t>
  </si>
  <si>
    <t>افزایش یا کاهش طی سال</t>
  </si>
  <si>
    <t>-10-3-1-2</t>
  </si>
  <si>
    <t xml:space="preserve">ذخيره اختصاصی مطالبات مشکوک الوصول </t>
  </si>
  <si>
    <t>-10-3-1-3</t>
  </si>
  <si>
    <t xml:space="preserve">طبقه‌بندي تسهيلات اعطايي به ساير بانك ها و مؤسسات اعتباري بر اساس دستورالعمل مصوب شوراي پول و اعتبار به شرح زیر است: </t>
  </si>
  <si>
    <t>جاري</t>
  </si>
  <si>
    <t>سررسيدگذشته</t>
  </si>
  <si>
    <t>مشكوك‌الوصول</t>
  </si>
  <si>
    <t xml:space="preserve">جمع </t>
  </si>
  <si>
    <t>بانك اينده‌</t>
  </si>
  <si>
    <t>جمع ناخالص تسهيلات اعطايي به ساير بانك ها و موسسات اعتباري</t>
  </si>
  <si>
    <t>خالص تسهيلات اعطايي قبل از كسر ذخيره مطالبات مشكوك‌الوصول</t>
  </si>
  <si>
    <t xml:space="preserve">ذخيره عمومي مطالبات مشكوك الوصول </t>
  </si>
  <si>
    <t xml:space="preserve">ذخيره اختصاصي مطالبات مشكوك الوصول </t>
  </si>
  <si>
    <t>مانده در 1398/12/29</t>
  </si>
  <si>
    <t>مانده در 1397/12/29</t>
  </si>
  <si>
    <r>
      <rPr>
        <b/>
        <sz val="10"/>
        <rFont val="B Nazanin"/>
        <family val="0"/>
      </rPr>
      <t xml:space="preserve">      جدول 1:</t>
    </r>
    <r>
      <rPr>
        <sz val="10"/>
        <rFont val="B Nazanin"/>
        <family val="0"/>
      </rPr>
      <t xml:space="preserve"> ميزان دارايي‌هاي بانك صنعت و معدن
        (ارقام به ميليارد ريال)
</t>
    </r>
  </si>
  <si>
    <t>دارایی‌ها</t>
  </si>
  <si>
    <t>مطالبات از بانک‌ها و سایر مؤسسات اعتباری</t>
  </si>
  <si>
    <t>سرمایه‌گذاری در سهام و سایر اوراق بهادار</t>
  </si>
  <si>
    <t>سایر حساب‌های دریافتنی</t>
  </si>
  <si>
    <t>دارایی‌های ثابت مشهود</t>
  </si>
  <si>
    <t>دارایی‌های نامشهود</t>
  </si>
  <si>
    <t>سایر دارایی‌ها</t>
  </si>
  <si>
    <t>جمع دارایی‌ها</t>
  </si>
  <si>
    <t>مأخذ: تمام آمارهاي اين گزارش براساس اطلاعات ارسالي از جانب بانك صنعت و معدن است.</t>
  </si>
  <si>
    <t>مطالبات از شرکت‌های فرعی و وابسته</t>
  </si>
  <si>
    <r>
      <rPr>
        <b/>
        <sz val="10"/>
        <rFont val="B Nazanin"/>
        <family val="0"/>
      </rPr>
      <t>جدول2</t>
    </r>
    <r>
      <rPr>
        <sz val="10"/>
        <rFont val="B Nazanin"/>
        <family val="0"/>
      </rPr>
      <t xml:space="preserve">: بدهي‌ها، حقوق صاحبان سپرده‌های سرمایه‌گذاری و حقوق صاحبان سهام بانک صنعت و معدن
      (ارقام به ميليارد ريال)
</t>
    </r>
  </si>
  <si>
    <t>بدهی‌ها</t>
  </si>
  <si>
    <t>بدهی به بانک‌ها و سایر مؤسسات اعتباری</t>
  </si>
  <si>
    <t>ذخایر و سایر بدهی‌ها</t>
  </si>
  <si>
    <t>جمع بدهی‌ها</t>
  </si>
  <si>
    <t>حقوق صاحبان سپرده‌های سرمایه‌گذاری</t>
  </si>
  <si>
    <t>سپرده‌های سرمایه‌گذاری مدت دار</t>
  </si>
  <si>
    <t>سود پرداختنی سپرده‌های سرمایه‌گذاری مدت‌دار</t>
  </si>
  <si>
    <t>جمع حقوق صاحبان سپرده‌های سرمایه‌گذاری</t>
  </si>
  <si>
    <t>جمع بدهی‌ها و حقوق صاحبان سپرده‌های سرمایه‌گذاری</t>
  </si>
  <si>
    <t>سایر اندوخته‌ها</t>
  </si>
  <si>
    <t>مازاد تجدید ارزیابی دارایی‌ها</t>
  </si>
  <si>
    <t>جمع بدهی‌ها، حقوق صاحبان سپرده‌های سرمایه‌گذاری و حقوق صاحبان سهام</t>
  </si>
  <si>
    <r>
      <rPr>
        <b/>
        <sz val="12"/>
        <rFont val="B Nazanin"/>
        <family val="0"/>
      </rPr>
      <t>جدول3:</t>
    </r>
    <r>
      <rPr>
        <sz val="12"/>
        <rFont val="B Nazanin"/>
        <family val="0"/>
      </rPr>
      <t xml:space="preserve"> توزیع بخش اقتصادی تسهيلات و سرمایه‌گذاری‌ها و تمرکز درون یا برون مرزی آن 
      (ارقام به ميليارد ريال)
</t>
    </r>
  </si>
  <si>
    <t>تعهدات بابت ضمانت‌نامه‌ها و اعتبار اسنادی</t>
  </si>
  <si>
    <t>سرمایه‌گذاری‌ها</t>
  </si>
  <si>
    <t>بانک‌ها</t>
  </si>
  <si>
    <t>میزان تسهیلات/تعهدات براساس بخش‌های اقتصادی</t>
  </si>
  <si>
    <r>
      <rPr>
        <b/>
        <sz val="10"/>
        <rFont val="B Nazanin"/>
        <family val="0"/>
      </rPr>
      <t>جدول4:</t>
    </r>
    <r>
      <rPr>
        <sz val="10"/>
        <rFont val="B Nazanin"/>
        <family val="0"/>
      </rPr>
      <t xml:space="preserve"> کیفیت اعتباری تسهیلات و تعهدات اعطایی و سرمایه‌گذاری‌های بانك صنعت و معدن
      (ارقام به ميليارد ريال)
</t>
    </r>
  </si>
  <si>
    <t xml:space="preserve"> مأخذ: تمام آمارهاي اين گزارش بر اساس اطلاعات ارسالي از جانب بانك صنعت و معدن است.</t>
  </si>
  <si>
    <t>تسهیلات اعطایی به بانک‌ها</t>
  </si>
  <si>
    <t>مشکوک‌الوصول</t>
  </si>
  <si>
    <r>
      <rPr>
        <b/>
        <sz val="10"/>
        <rFont val="B Nazanin"/>
        <family val="0"/>
      </rPr>
      <t xml:space="preserve">                جدول 5</t>
    </r>
    <r>
      <rPr>
        <sz val="10"/>
        <rFont val="B Nazanin"/>
        <family val="0"/>
      </rPr>
      <t xml:space="preserve">: فعاليت‌هاي ارزي و بين‌المللي بانك صنعت و معدن
                (ارقام به ميليارد ریال)
</t>
    </r>
  </si>
  <si>
    <t>معادل ریالی جمع دارایی‌های ارزی</t>
  </si>
  <si>
    <t>معادل ریالی جمع بدهی‌ها و حقوق سپرده‌گذاران ارزی</t>
  </si>
  <si>
    <t>معادل ریالی تعهدات بابت اعتبارات اسنادی ارزی گشایش‌یافته</t>
  </si>
  <si>
    <t>معادل ریالی تعهدات بابت ضمانت‌نامه‌های ارزی صادره</t>
  </si>
  <si>
    <r>
      <rPr>
        <b/>
        <sz val="10"/>
        <rFont val="B Nazanin"/>
        <family val="0"/>
      </rPr>
      <t>جدول 6</t>
    </r>
    <r>
      <rPr>
        <sz val="10"/>
        <rFont val="B Nazanin"/>
        <family val="0"/>
      </rPr>
      <t>: تعداد شعب بانك صنعت و معدن</t>
    </r>
  </si>
  <si>
    <t xml:space="preserve">  مأخذ: تمام آمارهاي اين گزارش براساس اطلاعات ارسالي از جانب بانك صنعت و معدن است.</t>
  </si>
  <si>
    <r>
      <rPr>
        <b/>
        <sz val="10"/>
        <rFont val="B Nazanin"/>
        <family val="0"/>
      </rPr>
      <t xml:space="preserve">جدول 7: </t>
    </r>
    <r>
      <rPr>
        <sz val="10"/>
        <rFont val="B Nazanin"/>
        <family val="0"/>
      </rPr>
      <t>ميزان بهره‌مندي بانك صنعت و معدن از فناوري بانكداري الكترونيك</t>
    </r>
  </si>
  <si>
    <t xml:space="preserve"> * به غیر از کارت‌های هدیه، خرید و بن کارت </t>
  </si>
  <si>
    <t>مأخذ: تمام آمارهاي اين گزارش بر اساس اطلاعات ارسالي از جانب بانك صنعت و معدن است.</t>
  </si>
  <si>
    <t>* سابقه کار در محل بانک صنعت و معدن محسوب گردد.</t>
  </si>
  <si>
    <r>
      <rPr>
        <b/>
        <sz val="10"/>
        <rFont val="B Nazanin"/>
        <family val="0"/>
      </rPr>
      <t xml:space="preserve">جدول  9: </t>
    </r>
    <r>
      <rPr>
        <sz val="10"/>
        <rFont val="B Nazanin"/>
        <family val="0"/>
      </rPr>
      <t xml:space="preserve">سود و زيان بانك صنعت و معدن
 (ارقام به ميليارد ريال)
</t>
    </r>
  </si>
  <si>
    <t>درآمدهاي تسهیلات اعطایی و سپرده‌گذاری</t>
  </si>
  <si>
    <t>هزینه سود سپرده‌ها</t>
  </si>
  <si>
    <t>خالص درآمد تسهیلات و سپرده‌گذاری</t>
  </si>
  <si>
    <t>خالص سود (زیان) سرمایه‌گذاری‌ها</t>
  </si>
  <si>
    <t xml:space="preserve">هزینه‌های اداری و عمومی </t>
  </si>
  <si>
    <t>سایر هزینه‌ها</t>
  </si>
  <si>
    <t>هزینه‌های مالی</t>
  </si>
  <si>
    <t>هزینه مطالبات مشکوک‌الوصول</t>
  </si>
  <si>
    <t>هزینه‌های کارکنان</t>
  </si>
  <si>
    <t>هزینه‌های اداری</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</si>
</sst>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_);_(* \(#,##0\);_(* &quot;-&quot;??_);_(@_)"/>
    <numFmt numFmtId="166" formatCode="#,##0,,_);\(#,##0,,\)"/>
    <numFmt numFmtId="167" formatCode="#,##0,,_-;\(#,##0,,\)"/>
    <numFmt numFmtId="168" formatCode="#,##0.000000000000000_);\(#,##0.000000000000000\)"/>
    <numFmt numFmtId="169" formatCode="_-* #,##0_-;_-* #,##0\-;_-* &quot;-&quot;??_-;_-@_-"/>
    <numFmt numFmtId="170" formatCode="0.0%"/>
    <numFmt numFmtId="171" formatCode="#,##0_-;\(#,###\)"/>
  </numFmts>
  <fonts count="89">
    <font>
      <sz val="10"/>
      <name val="Arial"/>
      <family val="0"/>
    </font>
    <font>
      <sz val="11"/>
      <color indexed="8"/>
      <name val="Calibri"/>
      <family val="2"/>
    </font>
    <font>
      <b/>
      <sz val="10"/>
      <name val="B Nazanin"/>
      <family val="0"/>
    </font>
    <font>
      <b/>
      <sz val="9"/>
      <name val="B Nazanin"/>
      <family val="0"/>
    </font>
    <font>
      <sz val="10"/>
      <name val="B Nazanin"/>
      <family val="0"/>
    </font>
    <font>
      <sz val="9"/>
      <name val="B Nazanin"/>
      <family val="0"/>
    </font>
    <font>
      <b/>
      <sz val="8"/>
      <name val="B Nazanin"/>
      <family val="0"/>
    </font>
    <font>
      <sz val="9"/>
      <name val="Times New Roman"/>
      <family val="1"/>
    </font>
    <font>
      <sz val="11"/>
      <name val="B Nazanin"/>
      <family val="0"/>
    </font>
    <font>
      <sz val="12"/>
      <name val="B Nazanin"/>
      <family val="0"/>
    </font>
    <font>
      <b/>
      <sz val="12"/>
      <name val="B Nazanin"/>
      <family val="0"/>
    </font>
    <font>
      <sz val="14"/>
      <name val="B Nazanin"/>
      <family val="0"/>
    </font>
    <font>
      <b/>
      <sz val="11"/>
      <color indexed="8"/>
      <name val="Calibri"/>
      <family val="2"/>
    </font>
    <font>
      <sz val="11"/>
      <color indexed="8"/>
      <name val="B Nazanin"/>
      <family val="0"/>
    </font>
    <font>
      <b/>
      <sz val="11"/>
      <color indexed="8"/>
      <name val="B Nazanin"/>
      <family val="0"/>
    </font>
    <font>
      <b/>
      <sz val="14"/>
      <color indexed="63"/>
      <name val="B Nazanin"/>
      <family val="0"/>
    </font>
    <font>
      <b/>
      <sz val="14"/>
      <color indexed="8"/>
      <name val="B Nazanin"/>
      <family val="0"/>
    </font>
    <font>
      <b/>
      <sz val="10"/>
      <color indexed="63"/>
      <name val="B Nazanin"/>
      <family val="0"/>
    </font>
    <font>
      <b/>
      <sz val="9"/>
      <color indexed="62"/>
      <name val="Tahoma"/>
      <family val="2"/>
    </font>
    <font>
      <sz val="8"/>
      <color indexed="63"/>
      <name val="Tahoma"/>
      <family val="2"/>
    </font>
    <font>
      <b/>
      <sz val="8"/>
      <color indexed="63"/>
      <name val="Tahoma"/>
      <family val="2"/>
    </font>
    <font>
      <sz val="13"/>
      <name val="B Nazanin"/>
      <family val="0"/>
    </font>
    <font>
      <b/>
      <sz val="13"/>
      <name val="B Nazanin"/>
      <family val="0"/>
    </font>
    <font>
      <b/>
      <sz val="11"/>
      <name val="B Nazanin"/>
      <family val="0"/>
    </font>
    <font>
      <b/>
      <sz val="12"/>
      <color indexed="30"/>
      <name val="B Nazanin"/>
      <family val="0"/>
    </font>
    <font>
      <sz val="10"/>
      <name val="Nazanin"/>
      <family val="0"/>
    </font>
    <font>
      <b/>
      <u val="single"/>
      <sz val="12"/>
      <name val="B Nazanin"/>
      <family val="0"/>
    </font>
    <font>
      <b/>
      <u val="single"/>
      <sz val="13"/>
      <name val="B Nazanin"/>
      <family val="0"/>
    </font>
    <font>
      <b/>
      <sz val="9"/>
      <name val="Tahoma"/>
      <family val="2"/>
    </font>
    <font>
      <sz val="9"/>
      <name val="Tahoma"/>
      <family val="2"/>
    </font>
    <font>
      <b/>
      <sz val="14"/>
      <name val="B Nazanin"/>
      <family val="0"/>
    </font>
    <font>
      <b/>
      <sz val="13"/>
      <color indexed="30"/>
      <name val="B Nazanin"/>
      <family val="0"/>
    </font>
    <font>
      <b/>
      <sz val="15"/>
      <name val="B Nazanin"/>
      <family val="0"/>
    </font>
    <font>
      <sz val="15"/>
      <name val="B Nazanin"/>
      <family val="0"/>
    </font>
    <font>
      <sz val="15"/>
      <color indexed="8"/>
      <name val="B Nazanin"/>
      <family val="0"/>
    </font>
    <font>
      <b/>
      <u val="single"/>
      <sz val="11"/>
      <name val="B Nazanin"/>
      <family val="0"/>
    </font>
    <font>
      <sz val="11"/>
      <name val="Arial"/>
      <family val="2"/>
    </font>
    <font>
      <sz val="11"/>
      <color indexed="10"/>
      <name val="B Nazanin"/>
      <family val="0"/>
    </font>
    <font>
      <b/>
      <sz val="11"/>
      <color indexed="10"/>
      <name val="B Nazanin"/>
      <family val="0"/>
    </font>
    <font>
      <b/>
      <sz val="11"/>
      <color indexed="30"/>
      <name val="B Nazanin"/>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B Nazanin"/>
      <family val="0"/>
    </font>
    <font>
      <b/>
      <sz val="11"/>
      <color theme="1"/>
      <name val="B Nazanin"/>
      <family val="0"/>
    </font>
    <font>
      <b/>
      <sz val="10"/>
      <color rgb="FF333333"/>
      <name val="B Nazanin"/>
      <family val="0"/>
    </font>
    <font>
      <b/>
      <sz val="9"/>
      <color rgb="FF454583"/>
      <name val="Tahoma"/>
      <family val="2"/>
    </font>
    <font>
      <sz val="8"/>
      <color rgb="FF333333"/>
      <name val="Tahoma"/>
      <family val="2"/>
    </font>
    <font>
      <b/>
      <sz val="8"/>
      <color rgb="FF333333"/>
      <name val="Tahoma"/>
      <family val="2"/>
    </font>
    <font>
      <b/>
      <sz val="12"/>
      <color rgb="FF0070C0"/>
      <name val="B Nazanin"/>
      <family val="0"/>
    </font>
    <font>
      <b/>
      <sz val="13"/>
      <color rgb="FF0070C0"/>
      <name val="B Nazanin"/>
      <family val="0"/>
    </font>
    <font>
      <sz val="15"/>
      <color theme="1"/>
      <name val="B Nazanin"/>
      <family val="0"/>
    </font>
    <font>
      <b/>
      <sz val="11"/>
      <color rgb="FF000000"/>
      <name val="B Nazanin"/>
      <family val="0"/>
    </font>
    <font>
      <sz val="11"/>
      <color rgb="FF000000"/>
      <name val="B Nazanin"/>
      <family val="0"/>
    </font>
    <font>
      <sz val="11"/>
      <color rgb="FFFF0000"/>
      <name val="B Nazanin"/>
      <family val="0"/>
    </font>
    <font>
      <b/>
      <sz val="11"/>
      <color rgb="FFFF0000"/>
      <name val="B Nazanin"/>
      <family val="0"/>
    </font>
    <font>
      <b/>
      <sz val="11"/>
      <color rgb="FF0070C0"/>
      <name val="B Nazanin"/>
      <family val="0"/>
    </font>
    <font>
      <b/>
      <sz val="14"/>
      <color rgb="FF333333"/>
      <name val="B Nazanin"/>
      <family val="0"/>
    </font>
    <font>
      <b/>
      <sz val="14"/>
      <color theme="1"/>
      <name val="B Nazanin"/>
      <family val="0"/>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rgb="FFF1F5FB"/>
        <bgColor indexed="64"/>
      </patternFill>
    </fill>
    <fill>
      <patternFill patternType="solid">
        <fgColor rgb="FFEBEFF3"/>
        <bgColor indexed="64"/>
      </patternFill>
    </fill>
    <fill>
      <patternFill patternType="solid">
        <fgColor theme="0" tint="-0.149990007281303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bottom style="medium"/>
    </border>
    <border>
      <left/>
      <right style="double"/>
      <top/>
      <bottom style="medium"/>
    </border>
    <border>
      <left style="double"/>
      <right style="thick"/>
      <top/>
      <bottom/>
    </border>
    <border>
      <left style="double"/>
      <right style="thick"/>
      <top/>
      <bottom style="medium"/>
    </border>
    <border>
      <left style="double"/>
      <right style="thick"/>
      <top/>
      <bottom style="double"/>
    </border>
    <border>
      <left/>
      <right style="thick"/>
      <top/>
      <bottom style="double"/>
    </border>
    <border>
      <left/>
      <right style="double"/>
      <top/>
      <bottom style="double"/>
    </border>
    <border>
      <left style="thick"/>
      <right style="thick"/>
      <top/>
      <bottom/>
    </border>
    <border>
      <left style="double"/>
      <right style="thick"/>
      <top style="double"/>
      <bottom/>
    </border>
    <border>
      <left style="double"/>
      <right style="thick"/>
      <top style="double"/>
      <bottom style="double"/>
    </border>
    <border>
      <left/>
      <right style="thick"/>
      <top style="double"/>
      <bottom style="double"/>
    </border>
    <border>
      <left/>
      <right/>
      <top style="double"/>
      <bottom style="double"/>
    </border>
    <border>
      <left style="double"/>
      <right/>
      <top/>
      <bottom/>
    </border>
    <border>
      <left style="double"/>
      <right/>
      <top/>
      <bottom style="medium"/>
    </border>
    <border>
      <left style="double"/>
      <right/>
      <top style="double"/>
      <bottom style="double"/>
    </border>
    <border>
      <left style="thin"/>
      <right style="thin"/>
      <top style="thin"/>
      <bottom style="thin"/>
    </border>
    <border>
      <left style="medium"/>
      <right style="medium"/>
      <top style="medium"/>
      <bottom style="medium"/>
    </border>
    <border>
      <left style="medium"/>
      <right style="thin"/>
      <top/>
      <bottom style="thin"/>
    </border>
    <border>
      <left style="thin"/>
      <right style="thin"/>
      <top/>
      <bottom style="thin"/>
    </border>
    <border>
      <left style="thin"/>
      <right style="thin"/>
      <top style="medium">
        <color theme="3"/>
      </top>
      <bottom style="thin"/>
    </border>
    <border>
      <left style="thin"/>
      <right style="medium">
        <color theme="3"/>
      </right>
      <top/>
      <bottom style="thin"/>
    </border>
    <border>
      <left style="thin"/>
      <right style="medium"/>
      <top/>
      <bottom style="thin"/>
    </border>
    <border>
      <left style="medium"/>
      <right style="thin"/>
      <top style="thin"/>
      <bottom style="thin"/>
    </border>
    <border>
      <left style="thin"/>
      <right style="medium"/>
      <top style="thin"/>
      <bottom style="thin"/>
    </border>
    <border>
      <left style="thin"/>
      <right style="medium">
        <color theme="3"/>
      </right>
      <top style="thin"/>
      <bottom style="thin"/>
    </border>
    <border>
      <left style="medium"/>
      <right style="thin"/>
      <top style="thin"/>
      <bottom style="medium"/>
    </border>
    <border>
      <left style="thin"/>
      <right style="thin"/>
      <top style="thin"/>
      <bottom style="medium"/>
    </border>
    <border>
      <left style="thin"/>
      <right style="medium">
        <color theme="3"/>
      </right>
      <top style="thin"/>
      <bottom style="medium"/>
    </border>
    <border>
      <left style="thin"/>
      <right style="medium"/>
      <top style="thin"/>
      <bottom style="medium"/>
    </border>
    <border>
      <left style="thin"/>
      <right style="thin"/>
      <top style="thin"/>
      <bottom/>
    </border>
    <border>
      <left/>
      <right style="medium"/>
      <top style="medium"/>
      <bottom style="medium"/>
    </border>
    <border>
      <left/>
      <right/>
      <top style="thin"/>
      <bottom style="double"/>
    </border>
    <border>
      <left/>
      <right/>
      <top/>
      <bottom style="thin"/>
    </border>
    <border>
      <left style="thin"/>
      <right style="medium"/>
      <top style="medium"/>
      <bottom style="thin"/>
    </border>
    <border>
      <left style="thin"/>
      <right style="thin"/>
      <top style="medium"/>
      <bottom style="thin"/>
    </border>
    <border>
      <left style="medium"/>
      <right style="thin"/>
      <top style="medium"/>
      <bottom style="thin"/>
    </border>
    <border>
      <left/>
      <right/>
      <top style="thin"/>
      <bottom style="thin"/>
    </border>
    <border>
      <left/>
      <right/>
      <top/>
      <bottom style="double"/>
    </border>
    <border>
      <left/>
      <right style="thick"/>
      <top/>
      <bottom/>
    </border>
    <border>
      <left/>
      <right/>
      <top style="thin"/>
      <bottom/>
    </border>
    <border>
      <left style="medium"/>
      <right style="medium"/>
      <top/>
      <bottom style="medium"/>
    </border>
    <border>
      <left style="thick"/>
      <right style="thick"/>
      <top style="medium"/>
      <bottom style="medium"/>
    </border>
    <border>
      <left style="thick"/>
      <right style="thick"/>
      <top/>
      <bottom style="medium"/>
    </border>
    <border>
      <left style="double"/>
      <right/>
      <top style="double"/>
      <bottom/>
    </border>
    <border>
      <left style="double"/>
      <right style="thick"/>
      <top style="medium"/>
      <bottom style="medium"/>
    </border>
    <border>
      <left style="thick"/>
      <right style="thick"/>
      <top style="double"/>
      <bottom/>
    </border>
    <border>
      <left/>
      <right style="thick"/>
      <top style="double"/>
      <bottom style="medium"/>
    </border>
    <border>
      <left/>
      <right style="medium"/>
      <top/>
      <bottom style="double"/>
    </border>
    <border>
      <left style="medium"/>
      <right style="thin"/>
      <top style="double"/>
      <bottom style="thin"/>
    </border>
    <border>
      <left style="thin"/>
      <right style="medium"/>
      <top style="double"/>
      <bottom style="thin"/>
    </border>
    <border>
      <left/>
      <right style="thick"/>
      <top/>
      <bottom style="thin"/>
    </border>
    <border>
      <left style="medium"/>
      <right style="thin"/>
      <top style="medium"/>
      <bottom style="double"/>
    </border>
    <border>
      <left style="thin"/>
      <right style="medium"/>
      <top style="medium"/>
      <bottom style="thick"/>
    </border>
    <border>
      <left/>
      <right style="thick"/>
      <top style="medium"/>
      <bottom style="thick"/>
    </border>
    <border>
      <left style="medium"/>
      <right style="medium"/>
      <top/>
      <bottom/>
    </border>
    <border>
      <left style="medium"/>
      <right style="medium"/>
      <top style="medium"/>
      <bottom style="double"/>
    </border>
    <border>
      <left style="thin"/>
      <right style="thin"/>
      <top style="double"/>
      <bottom style="thin"/>
    </border>
    <border>
      <left style="thin"/>
      <right style="thin"/>
      <top/>
      <bottom style="medium"/>
    </border>
    <border>
      <left style="thick"/>
      <right style="thick"/>
      <top style="medium"/>
      <bottom style="double"/>
    </border>
    <border>
      <left/>
      <right style="thick"/>
      <top style="medium"/>
      <bottom style="double"/>
    </border>
    <border>
      <left/>
      <right/>
      <top style="double"/>
      <bottom/>
    </border>
    <border>
      <left style="thick"/>
      <right/>
      <top style="double"/>
      <bottom style="double"/>
    </border>
    <border>
      <left/>
      <right style="medium"/>
      <top/>
      <bottom/>
    </border>
    <border>
      <left style="medium"/>
      <right/>
      <top style="medium"/>
      <bottom style="medium"/>
    </border>
    <border>
      <left/>
      <right/>
      <top style="medium"/>
      <bottom style="medium"/>
    </border>
    <border>
      <left style="thick"/>
      <right/>
      <top style="double"/>
      <bottom style="medium"/>
    </border>
    <border>
      <left style="thick"/>
      <right style="medium"/>
      <top style="medium"/>
      <bottom style="medium"/>
    </border>
    <border>
      <left style="double"/>
      <right/>
      <top/>
      <bottom style="double"/>
    </border>
    <border>
      <left style="thick"/>
      <right style="double"/>
      <top style="double"/>
      <bottom/>
    </border>
    <border>
      <left style="thick"/>
      <right style="double"/>
      <top/>
      <bottom style="double"/>
    </border>
    <border>
      <left style="double"/>
      <right style="medium"/>
      <top style="double"/>
      <bottom/>
    </border>
    <border>
      <left style="double"/>
      <right style="medium"/>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91">
    <xf numFmtId="0" fontId="0" fillId="0" borderId="0" xfId="0" applyAlignment="1">
      <alignment/>
    </xf>
    <xf numFmtId="0" fontId="5" fillId="0" borderId="10" xfId="0" applyFont="1" applyBorder="1" applyAlignment="1">
      <alignment horizontal="center" wrapText="1" readingOrder="2"/>
    </xf>
    <xf numFmtId="0" fontId="5" fillId="0" borderId="11" xfId="0" applyFont="1" applyBorder="1" applyAlignment="1">
      <alignment horizontal="center" wrapText="1" readingOrder="2"/>
    </xf>
    <xf numFmtId="0" fontId="4" fillId="0" borderId="12" xfId="0" applyFont="1" applyBorder="1" applyAlignment="1">
      <alignment horizontal="justify" vertical="top" wrapText="1" readingOrder="2"/>
    </xf>
    <xf numFmtId="0" fontId="4" fillId="0" borderId="13" xfId="0" applyFont="1" applyBorder="1" applyAlignment="1">
      <alignment horizontal="justify" wrapText="1" readingOrder="2"/>
    </xf>
    <xf numFmtId="0" fontId="4" fillId="0" borderId="14" xfId="0" applyFont="1" applyBorder="1" applyAlignment="1">
      <alignment horizontal="justify" wrapText="1" readingOrder="2"/>
    </xf>
    <xf numFmtId="0" fontId="5" fillId="0" borderId="15" xfId="0" applyFont="1" applyBorder="1" applyAlignment="1">
      <alignment horizontal="center" wrapText="1" readingOrder="2"/>
    </xf>
    <xf numFmtId="0" fontId="5" fillId="0" borderId="16" xfId="0" applyFont="1" applyBorder="1" applyAlignment="1">
      <alignment horizontal="center" wrapText="1" readingOrder="2"/>
    </xf>
    <xf numFmtId="3" fontId="5" fillId="0" borderId="10" xfId="0" applyNumberFormat="1" applyFont="1" applyBorder="1" applyAlignment="1">
      <alignment horizontal="center" wrapText="1" readingOrder="2"/>
    </xf>
    <xf numFmtId="0" fontId="7" fillId="0" borderId="13" xfId="0" applyFont="1" applyBorder="1" applyAlignment="1">
      <alignment horizontal="right" vertical="center" wrapText="1"/>
    </xf>
    <xf numFmtId="0" fontId="4" fillId="0" borderId="13" xfId="0" applyFont="1" applyBorder="1" applyAlignment="1">
      <alignment horizontal="right" vertical="center" wrapText="1"/>
    </xf>
    <xf numFmtId="0" fontId="4" fillId="0" borderId="14" xfId="0" applyFont="1" applyBorder="1" applyAlignment="1">
      <alignment horizontal="right" vertical="center" wrapText="1"/>
    </xf>
    <xf numFmtId="3" fontId="5" fillId="0" borderId="17" xfId="0" applyNumberFormat="1" applyFont="1" applyBorder="1" applyAlignment="1">
      <alignment horizontal="center" vertical="center" wrapText="1" readingOrder="2"/>
    </xf>
    <xf numFmtId="3" fontId="0" fillId="0" borderId="0" xfId="0" applyNumberFormat="1" applyAlignment="1">
      <alignment/>
    </xf>
    <xf numFmtId="0" fontId="4" fillId="0" borderId="0" xfId="0" applyFont="1" applyAlignment="1">
      <alignment/>
    </xf>
    <xf numFmtId="0" fontId="4" fillId="0" borderId="18" xfId="0" applyFont="1" applyBorder="1" applyAlignment="1">
      <alignment horizontal="justify" vertical="top" wrapText="1" readingOrder="2"/>
    </xf>
    <xf numFmtId="3" fontId="5" fillId="0" borderId="10"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0" fontId="2" fillId="33" borderId="19" xfId="0" applyFont="1" applyFill="1" applyBorder="1" applyAlignment="1">
      <alignment horizontal="center" vertical="center" wrapText="1" readingOrder="2"/>
    </xf>
    <xf numFmtId="0" fontId="2" fillId="33" borderId="19" xfId="0" applyFont="1" applyFill="1" applyBorder="1" applyAlignment="1">
      <alignment horizontal="center" wrapText="1" readingOrder="2"/>
    </xf>
    <xf numFmtId="0" fontId="3" fillId="33" borderId="20" xfId="0" applyFont="1" applyFill="1" applyBorder="1" applyAlignment="1">
      <alignment horizontal="center" wrapText="1" readingOrder="2"/>
    </xf>
    <xf numFmtId="0" fontId="3" fillId="33" borderId="19" xfId="0" applyFont="1" applyFill="1" applyBorder="1" applyAlignment="1">
      <alignment horizontal="center" wrapText="1" readingOrder="2"/>
    </xf>
    <xf numFmtId="0" fontId="6" fillId="33" borderId="19" xfId="0" applyFont="1" applyFill="1" applyBorder="1" applyAlignment="1">
      <alignment horizontal="center" wrapText="1" readingOrder="2"/>
    </xf>
    <xf numFmtId="0" fontId="4" fillId="0" borderId="13" xfId="0" applyFont="1" applyBorder="1" applyAlignment="1">
      <alignment horizontal="justify" vertical="top" wrapText="1" readingOrder="2"/>
    </xf>
    <xf numFmtId="0" fontId="4" fillId="0" borderId="21" xfId="0" applyFont="1" applyBorder="1" applyAlignment="1">
      <alignment horizontal="center" vertical="center" wrapText="1"/>
    </xf>
    <xf numFmtId="0" fontId="4" fillId="0" borderId="12" xfId="0" applyFont="1" applyBorder="1" applyAlignment="1">
      <alignment horizontal="right" vertical="top" wrapText="1" indent="1" readingOrder="2"/>
    </xf>
    <xf numFmtId="0" fontId="4" fillId="0" borderId="22" xfId="0" applyFont="1" applyBorder="1" applyAlignment="1">
      <alignment horizontal="right" vertical="top" wrapText="1" indent="1" readingOrder="2"/>
    </xf>
    <xf numFmtId="0" fontId="2" fillId="0" borderId="12" xfId="0" applyFont="1" applyBorder="1" applyAlignment="1">
      <alignment horizontal="right" vertical="top" wrapText="1" readingOrder="2"/>
    </xf>
    <xf numFmtId="0" fontId="2" fillId="0" borderId="22" xfId="0" applyFont="1" applyBorder="1" applyAlignment="1">
      <alignment horizontal="right" vertical="top" wrapText="1" readingOrder="2"/>
    </xf>
    <xf numFmtId="0" fontId="2" fillId="0" borderId="23" xfId="0" applyFont="1" applyBorder="1" applyAlignment="1">
      <alignment horizontal="right" vertical="top" wrapText="1" readingOrder="2"/>
    </xf>
    <xf numFmtId="0" fontId="9" fillId="0" borderId="24"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right" vertical="center" wrapText="1" readingOrder="2"/>
    </xf>
    <xf numFmtId="0" fontId="4" fillId="0" borderId="22" xfId="0" applyFont="1" applyBorder="1" applyAlignment="1">
      <alignment horizontal="justify" vertical="center" wrapText="1" readingOrder="2"/>
    </xf>
    <xf numFmtId="0" fontId="2" fillId="0" borderId="22" xfId="0" applyFont="1" applyBorder="1" applyAlignment="1">
      <alignment horizontal="right" vertical="center" wrapText="1" readingOrder="2"/>
    </xf>
    <xf numFmtId="0" fontId="4" fillId="0" borderId="22" xfId="0" applyFont="1" applyBorder="1" applyAlignment="1">
      <alignment horizontal="right" vertical="center" wrapText="1" indent="1" readingOrder="2"/>
    </xf>
    <xf numFmtId="0" fontId="55" fillId="0" borderId="0" xfId="58">
      <alignment/>
      <protection/>
    </xf>
    <xf numFmtId="0" fontId="72" fillId="0" borderId="25" xfId="58" applyFont="1" applyBorder="1" applyAlignment="1">
      <alignment horizontal="center" vertical="center"/>
      <protection/>
    </xf>
    <xf numFmtId="3" fontId="73" fillId="34" borderId="25" xfId="58" applyNumberFormat="1" applyFont="1" applyFill="1" applyBorder="1" applyAlignment="1">
      <alignment horizontal="center" vertical="center" shrinkToFit="1" readingOrder="2"/>
      <protection/>
    </xf>
    <xf numFmtId="3" fontId="73" fillId="34" borderId="0" xfId="58" applyNumberFormat="1" applyFont="1" applyFill="1" applyBorder="1" applyAlignment="1">
      <alignment horizontal="center" vertical="center" shrinkToFit="1" readingOrder="2"/>
      <protection/>
    </xf>
    <xf numFmtId="3" fontId="55" fillId="0" borderId="0" xfId="58" applyNumberFormat="1">
      <alignment/>
      <protection/>
    </xf>
    <xf numFmtId="0" fontId="55" fillId="0" borderId="25" xfId="58" applyBorder="1">
      <alignment/>
      <protection/>
    </xf>
    <xf numFmtId="3" fontId="72" fillId="34" borderId="25" xfId="58" applyNumberFormat="1" applyFont="1" applyFill="1" applyBorder="1" applyAlignment="1">
      <alignment horizontal="center" vertical="center"/>
      <protection/>
    </xf>
    <xf numFmtId="3" fontId="72" fillId="34" borderId="0" xfId="58" applyNumberFormat="1" applyFont="1" applyFill="1" applyBorder="1" applyAlignment="1">
      <alignment horizontal="center" vertical="center"/>
      <protection/>
    </xf>
    <xf numFmtId="3" fontId="72" fillId="0" borderId="25" xfId="58" applyNumberFormat="1" applyFont="1" applyBorder="1" applyAlignment="1">
      <alignment horizontal="center" vertical="center" wrapText="1" readingOrder="2"/>
      <protection/>
    </xf>
    <xf numFmtId="3" fontId="72" fillId="35" borderId="25" xfId="58" applyNumberFormat="1" applyFont="1" applyFill="1" applyBorder="1" applyAlignment="1">
      <alignment horizontal="center" vertical="center"/>
      <protection/>
    </xf>
    <xf numFmtId="0" fontId="74" fillId="0" borderId="26" xfId="58" applyFont="1" applyFill="1" applyBorder="1" applyAlignment="1">
      <alignment horizontal="center" vertical="center" wrapText="1"/>
      <protection/>
    </xf>
    <xf numFmtId="0" fontId="74" fillId="0" borderId="0" xfId="58" applyFont="1" applyFill="1" applyBorder="1" applyAlignment="1">
      <alignment horizontal="center" vertical="center" wrapText="1"/>
      <protection/>
    </xf>
    <xf numFmtId="0" fontId="75" fillId="36" borderId="27" xfId="58" applyFont="1" applyFill="1" applyBorder="1" applyAlignment="1">
      <alignment vertical="center" wrapText="1" readingOrder="2"/>
      <protection/>
    </xf>
    <xf numFmtId="0" fontId="75" fillId="36" borderId="28" xfId="58" applyFont="1" applyFill="1" applyBorder="1" applyAlignment="1">
      <alignment vertical="center" wrapText="1" readingOrder="2"/>
      <protection/>
    </xf>
    <xf numFmtId="0" fontId="76" fillId="0" borderId="27" xfId="58" applyFont="1" applyFill="1" applyBorder="1" applyAlignment="1">
      <alignment horizontal="center" vertical="center" wrapText="1"/>
      <protection/>
    </xf>
    <xf numFmtId="0" fontId="76" fillId="0" borderId="29" xfId="58" applyFont="1" applyFill="1" applyBorder="1" applyAlignment="1">
      <alignment horizontal="center" vertical="center" wrapText="1"/>
      <protection/>
    </xf>
    <xf numFmtId="3" fontId="76" fillId="0" borderId="30" xfId="58" applyNumberFormat="1" applyFont="1" applyFill="1" applyBorder="1" applyAlignment="1">
      <alignment horizontal="center" vertical="center" wrapText="1" readingOrder="2"/>
      <protection/>
    </xf>
    <xf numFmtId="3" fontId="76" fillId="0" borderId="31" xfId="58" applyNumberFormat="1" applyFont="1" applyFill="1" applyBorder="1" applyAlignment="1">
      <alignment horizontal="center" vertical="center" wrapText="1" readingOrder="2"/>
      <protection/>
    </xf>
    <xf numFmtId="0" fontId="77" fillId="37" borderId="32" xfId="58" applyFont="1" applyFill="1" applyBorder="1" applyAlignment="1">
      <alignment horizontal="center" vertical="center" wrapText="1"/>
      <protection/>
    </xf>
    <xf numFmtId="0" fontId="77" fillId="37" borderId="25" xfId="58" applyFont="1" applyFill="1" applyBorder="1" applyAlignment="1">
      <alignment horizontal="center" vertical="center" wrapText="1"/>
      <protection/>
    </xf>
    <xf numFmtId="3" fontId="77" fillId="37" borderId="25" xfId="58" applyNumberFormat="1" applyFont="1" applyFill="1" applyBorder="1" applyAlignment="1">
      <alignment horizontal="center" vertical="center" wrapText="1" readingOrder="2"/>
      <protection/>
    </xf>
    <xf numFmtId="0" fontId="55" fillId="0" borderId="33" xfId="58" applyBorder="1">
      <alignment/>
      <protection/>
    </xf>
    <xf numFmtId="0" fontId="76" fillId="0" borderId="32" xfId="58" applyFont="1" applyFill="1" applyBorder="1" applyAlignment="1">
      <alignment horizontal="center" vertical="center" wrapText="1"/>
      <protection/>
    </xf>
    <xf numFmtId="0" fontId="76" fillId="0" borderId="25" xfId="58" applyFont="1" applyFill="1" applyBorder="1" applyAlignment="1">
      <alignment horizontal="center" vertical="center" wrapText="1"/>
      <protection/>
    </xf>
    <xf numFmtId="3" fontId="76" fillId="0" borderId="34" xfId="58" applyNumberFormat="1" applyFont="1" applyFill="1" applyBorder="1" applyAlignment="1">
      <alignment horizontal="center" vertical="center" wrapText="1" readingOrder="2"/>
      <protection/>
    </xf>
    <xf numFmtId="3" fontId="76" fillId="0" borderId="33" xfId="58" applyNumberFormat="1" applyFont="1" applyFill="1" applyBorder="1" applyAlignment="1">
      <alignment horizontal="center" vertical="center" wrapText="1" readingOrder="2"/>
      <protection/>
    </xf>
    <xf numFmtId="0" fontId="77" fillId="0" borderId="32" xfId="58" applyFont="1" applyBorder="1" applyAlignment="1">
      <alignment horizontal="center" vertical="center" wrapText="1"/>
      <protection/>
    </xf>
    <xf numFmtId="0" fontId="77" fillId="0" borderId="25" xfId="58" applyFont="1" applyBorder="1" applyAlignment="1">
      <alignment horizontal="center" vertical="center" wrapText="1"/>
      <protection/>
    </xf>
    <xf numFmtId="3" fontId="77" fillId="0" borderId="25" xfId="58" applyNumberFormat="1" applyFont="1" applyBorder="1" applyAlignment="1">
      <alignment horizontal="center" vertical="center" wrapText="1" readingOrder="2"/>
      <protection/>
    </xf>
    <xf numFmtId="3" fontId="77" fillId="37" borderId="33" xfId="58" applyNumberFormat="1" applyFont="1" applyFill="1" applyBorder="1" applyAlignment="1">
      <alignment horizontal="center" vertical="center" wrapText="1" readingOrder="2"/>
      <protection/>
    </xf>
    <xf numFmtId="0" fontId="77" fillId="0" borderId="25" xfId="58" applyFont="1" applyBorder="1" applyAlignment="1">
      <alignment horizontal="center" vertical="center" wrapText="1" readingOrder="2"/>
      <protection/>
    </xf>
    <xf numFmtId="0" fontId="77" fillId="37" borderId="25" xfId="58" applyFont="1" applyFill="1" applyBorder="1" applyAlignment="1">
      <alignment horizontal="center" vertical="center" wrapText="1" readingOrder="2"/>
      <protection/>
    </xf>
    <xf numFmtId="0" fontId="76" fillId="0" borderId="35" xfId="58" applyFont="1" applyFill="1" applyBorder="1" applyAlignment="1">
      <alignment horizontal="center" vertical="center" wrapText="1"/>
      <protection/>
    </xf>
    <xf numFmtId="0" fontId="76" fillId="0" borderId="36" xfId="58" applyFont="1" applyFill="1" applyBorder="1" applyAlignment="1">
      <alignment horizontal="center" vertical="center" wrapText="1"/>
      <protection/>
    </xf>
    <xf numFmtId="3" fontId="76" fillId="0" borderId="37" xfId="58" applyNumberFormat="1" applyFont="1" applyFill="1" applyBorder="1" applyAlignment="1">
      <alignment horizontal="center" vertical="center" wrapText="1" readingOrder="2"/>
      <protection/>
    </xf>
    <xf numFmtId="3" fontId="76" fillId="0" borderId="38" xfId="58" applyNumberFormat="1" applyFont="1" applyFill="1" applyBorder="1" applyAlignment="1">
      <alignment horizontal="center" vertical="center" wrapText="1" readingOrder="2"/>
      <protection/>
    </xf>
    <xf numFmtId="0" fontId="77" fillId="0" borderId="35" xfId="58" applyFont="1" applyBorder="1" applyAlignment="1">
      <alignment horizontal="center" vertical="center" wrapText="1"/>
      <protection/>
    </xf>
    <xf numFmtId="0" fontId="77" fillId="0" borderId="36" xfId="58" applyFont="1" applyBorder="1" applyAlignment="1">
      <alignment horizontal="center" vertical="center" wrapText="1"/>
      <protection/>
    </xf>
    <xf numFmtId="3" fontId="77" fillId="0" borderId="36" xfId="58" applyNumberFormat="1" applyFont="1" applyBorder="1" applyAlignment="1">
      <alignment horizontal="center" vertical="center" wrapText="1" readingOrder="2"/>
      <protection/>
    </xf>
    <xf numFmtId="0" fontId="55" fillId="0" borderId="38" xfId="58" applyBorder="1">
      <alignment/>
      <protection/>
    </xf>
    <xf numFmtId="3" fontId="72" fillId="35" borderId="39" xfId="58" applyNumberFormat="1" applyFont="1" applyFill="1" applyBorder="1" applyAlignment="1">
      <alignment horizontal="center" vertical="center"/>
      <protection/>
    </xf>
    <xf numFmtId="0" fontId="72" fillId="35" borderId="39" xfId="58" applyFont="1" applyFill="1" applyBorder="1" applyAlignment="1">
      <alignment horizontal="center" vertical="center"/>
      <protection/>
    </xf>
    <xf numFmtId="0" fontId="55" fillId="0" borderId="0" xfId="58" applyBorder="1">
      <alignment/>
      <protection/>
    </xf>
    <xf numFmtId="3" fontId="73" fillId="34" borderId="26" xfId="58" applyNumberFormat="1" applyFont="1" applyFill="1" applyBorder="1" applyAlignment="1">
      <alignment horizontal="center" vertical="center"/>
      <protection/>
    </xf>
    <xf numFmtId="3" fontId="73" fillId="0" borderId="26" xfId="58" applyNumberFormat="1" applyFont="1" applyBorder="1">
      <alignment/>
      <protection/>
    </xf>
    <xf numFmtId="167" fontId="2" fillId="0" borderId="0" xfId="62" applyNumberFormat="1" applyFont="1" applyAlignment="1">
      <alignment horizontal="center" vertical="center"/>
      <protection/>
    </xf>
    <xf numFmtId="167" fontId="2" fillId="0" borderId="0" xfId="62" applyNumberFormat="1" applyFont="1" applyBorder="1" applyAlignment="1">
      <alignment horizontal="center" vertical="center"/>
      <protection/>
    </xf>
    <xf numFmtId="165" fontId="2" fillId="0" borderId="0" xfId="44" applyNumberFormat="1" applyFont="1" applyAlignment="1">
      <alignment horizontal="center" vertical="center"/>
    </xf>
    <xf numFmtId="167" fontId="9" fillId="0" borderId="0" xfId="62" applyNumberFormat="1" applyFont="1" applyBorder="1" applyAlignment="1">
      <alignment vertical="center"/>
      <protection/>
    </xf>
    <xf numFmtId="165" fontId="2" fillId="0" borderId="0" xfId="44" applyNumberFormat="1" applyFont="1" applyBorder="1" applyAlignment="1">
      <alignment horizontal="center" vertical="center"/>
    </xf>
    <xf numFmtId="37" fontId="10" fillId="0" borderId="0" xfId="60" applyNumberFormat="1" applyFont="1" applyBorder="1" applyAlignment="1">
      <alignment horizontal="center" vertical="center" shrinkToFit="1"/>
      <protection/>
    </xf>
    <xf numFmtId="167" fontId="2" fillId="0" borderId="0" xfId="60" applyNumberFormat="1" applyFont="1" applyBorder="1" applyAlignment="1">
      <alignment horizontal="center" vertical="center" shrinkToFit="1"/>
      <protection/>
    </xf>
    <xf numFmtId="37" fontId="10" fillId="0" borderId="0" xfId="60" applyNumberFormat="1" applyFont="1" applyFill="1" applyBorder="1" applyAlignment="1">
      <alignment horizontal="center" vertical="center" shrinkToFit="1"/>
      <protection/>
    </xf>
    <xf numFmtId="167" fontId="2" fillId="0" borderId="0" xfId="60" applyNumberFormat="1" applyFont="1" applyAlignment="1">
      <alignment horizontal="center" vertical="center"/>
      <protection/>
    </xf>
    <xf numFmtId="167" fontId="9" fillId="0" borderId="0" xfId="60" applyNumberFormat="1" applyFont="1" applyBorder="1" applyAlignment="1">
      <alignment vertical="center"/>
      <protection/>
    </xf>
    <xf numFmtId="167" fontId="10" fillId="0" borderId="0" xfId="60" applyNumberFormat="1" applyFont="1" applyBorder="1" applyAlignment="1">
      <alignment vertical="center"/>
      <protection/>
    </xf>
    <xf numFmtId="165" fontId="2" fillId="0" borderId="40" xfId="44" applyNumberFormat="1" applyFont="1" applyBorder="1" applyAlignment="1">
      <alignment horizontal="center" vertical="center"/>
    </xf>
    <xf numFmtId="165" fontId="2" fillId="0" borderId="26" xfId="44" applyNumberFormat="1" applyFont="1" applyBorder="1" applyAlignment="1">
      <alignment horizontal="center" vertical="center"/>
    </xf>
    <xf numFmtId="166" fontId="10" fillId="0" borderId="41" xfId="60" applyNumberFormat="1" applyFont="1" applyBorder="1" applyAlignment="1">
      <alignment horizontal="center" vertical="center" shrinkToFit="1"/>
      <protection/>
    </xf>
    <xf numFmtId="166" fontId="2" fillId="0" borderId="0" xfId="60" applyNumberFormat="1" applyFont="1" applyBorder="1" applyAlignment="1">
      <alignment horizontal="center" vertical="center" shrinkToFit="1"/>
      <protection/>
    </xf>
    <xf numFmtId="166" fontId="10" fillId="38" borderId="41" xfId="60" applyNumberFormat="1" applyFont="1" applyFill="1" applyBorder="1" applyAlignment="1">
      <alignment horizontal="center" vertical="center" shrinkToFit="1"/>
      <protection/>
    </xf>
    <xf numFmtId="166" fontId="9" fillId="0" borderId="0" xfId="60" applyNumberFormat="1" applyFont="1" applyFill="1" applyBorder="1" applyAlignment="1">
      <alignment horizontal="center" vertical="center"/>
      <protection/>
    </xf>
    <xf numFmtId="166" fontId="2" fillId="0" borderId="0" xfId="60" applyNumberFormat="1" applyFont="1" applyBorder="1" applyAlignment="1">
      <alignment horizontal="center" vertical="center"/>
      <protection/>
    </xf>
    <xf numFmtId="166" fontId="9" fillId="38" borderId="0" xfId="62" applyNumberFormat="1" applyFont="1" applyFill="1" applyBorder="1" applyAlignment="1">
      <alignment horizontal="center" vertical="center"/>
      <protection/>
    </xf>
    <xf numFmtId="167" fontId="9" fillId="0" borderId="0" xfId="62" applyNumberFormat="1" applyFont="1" applyFill="1" applyAlignment="1">
      <alignment horizontal="right"/>
      <protection/>
    </xf>
    <xf numFmtId="49" fontId="10" fillId="0" borderId="0" xfId="60" applyNumberFormat="1" applyFont="1" applyAlignment="1">
      <alignment horizontal="left"/>
      <protection/>
    </xf>
    <xf numFmtId="167" fontId="9" fillId="0" borderId="0" xfId="62" applyNumberFormat="1" applyFont="1" applyAlignment="1">
      <alignment horizontal="right"/>
      <protection/>
    </xf>
    <xf numFmtId="3" fontId="0" fillId="0" borderId="0" xfId="62" applyNumberFormat="1">
      <alignment/>
      <protection/>
    </xf>
    <xf numFmtId="166" fontId="9" fillId="38" borderId="0" xfId="60" applyNumberFormat="1" applyFont="1" applyFill="1" applyBorder="1" applyAlignment="1">
      <alignment horizontal="center" vertical="center"/>
      <protection/>
    </xf>
    <xf numFmtId="167" fontId="21" fillId="0" borderId="0" xfId="60" applyNumberFormat="1" applyFont="1" applyBorder="1" applyAlignment="1">
      <alignment vertical="center"/>
      <protection/>
    </xf>
    <xf numFmtId="167" fontId="2" fillId="0" borderId="0" xfId="62" applyNumberFormat="1" applyFont="1" applyAlignment="1">
      <alignment horizontal="right" vertical="center"/>
      <protection/>
    </xf>
    <xf numFmtId="167" fontId="21" fillId="0" borderId="0" xfId="60" applyNumberFormat="1" applyFont="1" applyFill="1" applyBorder="1" applyAlignment="1">
      <alignment vertical="center"/>
      <protection/>
    </xf>
    <xf numFmtId="167" fontId="9" fillId="0" borderId="0" xfId="60" applyNumberFormat="1" applyFont="1" applyAlignment="1">
      <alignment horizontal="center" vertical="center"/>
      <protection/>
    </xf>
    <xf numFmtId="167" fontId="10" fillId="0" borderId="0" xfId="60" applyNumberFormat="1" applyFont="1" applyBorder="1" applyAlignment="1">
      <alignment horizontal="center" vertical="center"/>
      <protection/>
    </xf>
    <xf numFmtId="167" fontId="9" fillId="38" borderId="0" xfId="60" applyNumberFormat="1" applyFont="1" applyFill="1" applyAlignment="1">
      <alignment horizontal="center" vertical="center"/>
      <protection/>
    </xf>
    <xf numFmtId="49" fontId="22" fillId="0" borderId="42" xfId="60" applyNumberFormat="1" applyFont="1" applyFill="1" applyBorder="1" applyAlignment="1">
      <alignment horizontal="center" vertical="center"/>
      <protection/>
    </xf>
    <xf numFmtId="0" fontId="10" fillId="0" borderId="0" xfId="60" applyNumberFormat="1" applyFont="1" applyBorder="1" applyAlignment="1">
      <alignment horizontal="center"/>
      <protection/>
    </xf>
    <xf numFmtId="49" fontId="22" fillId="38" borderId="42" xfId="60" applyNumberFormat="1" applyFont="1" applyFill="1" applyBorder="1" applyAlignment="1">
      <alignment horizontal="center" vertical="center"/>
      <protection/>
    </xf>
    <xf numFmtId="167" fontId="23" fillId="0" borderId="0" xfId="60" applyNumberFormat="1" applyFont="1" applyAlignment="1">
      <alignment horizontal="right" vertical="center"/>
      <protection/>
    </xf>
    <xf numFmtId="167" fontId="10" fillId="0" borderId="0" xfId="62" applyNumberFormat="1" applyFont="1" applyAlignment="1">
      <alignment horizontal="left" vertical="top"/>
      <protection/>
    </xf>
    <xf numFmtId="167" fontId="2" fillId="0" borderId="0" xfId="62" applyNumberFormat="1" applyFont="1" applyAlignment="1">
      <alignment horizontal="left" vertical="center"/>
      <protection/>
    </xf>
    <xf numFmtId="37" fontId="2" fillId="0" borderId="0" xfId="62" applyNumberFormat="1" applyFont="1" applyBorder="1" applyAlignment="1">
      <alignment horizontal="center" vertical="center"/>
      <protection/>
    </xf>
    <xf numFmtId="166" fontId="10" fillId="0" borderId="41" xfId="62" applyNumberFormat="1" applyFont="1" applyBorder="1" applyAlignment="1">
      <alignment horizontal="center" vertical="center"/>
      <protection/>
    </xf>
    <xf numFmtId="166" fontId="2" fillId="0" borderId="0" xfId="62" applyNumberFormat="1" applyFont="1" applyAlignment="1">
      <alignment horizontal="center" vertical="center"/>
      <protection/>
    </xf>
    <xf numFmtId="166" fontId="10" fillId="38" borderId="41" xfId="62" applyNumberFormat="1" applyFont="1" applyFill="1" applyBorder="1" applyAlignment="1">
      <alignment horizontal="center" vertical="center"/>
      <protection/>
    </xf>
    <xf numFmtId="166" fontId="2" fillId="38" borderId="0" xfId="62" applyNumberFormat="1" applyFont="1" applyFill="1" applyAlignment="1">
      <alignment horizontal="center" vertical="center"/>
      <protection/>
    </xf>
    <xf numFmtId="166" fontId="2" fillId="38" borderId="0" xfId="62" applyNumberFormat="1" applyFont="1" applyFill="1" applyBorder="1" applyAlignment="1">
      <alignment horizontal="center" vertical="center"/>
      <protection/>
    </xf>
    <xf numFmtId="167" fontId="10" fillId="0" borderId="0" xfId="62" applyNumberFormat="1" applyFont="1" applyBorder="1" applyAlignment="1">
      <alignment vertical="center"/>
      <protection/>
    </xf>
    <xf numFmtId="166" fontId="9" fillId="0" borderId="0" xfId="62" applyNumberFormat="1" applyFont="1" applyBorder="1" applyAlignment="1">
      <alignment horizontal="center" vertical="center"/>
      <protection/>
    </xf>
    <xf numFmtId="167" fontId="21" fillId="0" borderId="0" xfId="62" applyNumberFormat="1" applyFont="1" applyBorder="1" applyAlignment="1">
      <alignment vertical="center"/>
      <protection/>
    </xf>
    <xf numFmtId="166" fontId="9" fillId="38" borderId="0" xfId="44" applyNumberFormat="1" applyFont="1" applyFill="1" applyBorder="1" applyAlignment="1">
      <alignment horizontal="center" vertical="center"/>
    </xf>
    <xf numFmtId="166" fontId="2" fillId="38" borderId="0" xfId="44" applyNumberFormat="1" applyFont="1" applyFill="1" applyAlignment="1">
      <alignment horizontal="center" vertical="center"/>
    </xf>
    <xf numFmtId="166" fontId="2" fillId="38" borderId="0" xfId="44" applyNumberFormat="1" applyFont="1" applyFill="1" applyBorder="1" applyAlignment="1">
      <alignment horizontal="center" vertical="center"/>
    </xf>
    <xf numFmtId="37" fontId="2" fillId="0" borderId="0" xfId="62" applyNumberFormat="1" applyFont="1" applyAlignment="1">
      <alignment horizontal="center" vertical="center"/>
      <protection/>
    </xf>
    <xf numFmtId="167" fontId="8" fillId="0" borderId="0" xfId="62" applyNumberFormat="1" applyFont="1" applyAlignment="1">
      <alignment horizontal="center" vertical="center"/>
      <protection/>
    </xf>
    <xf numFmtId="167" fontId="8" fillId="38" borderId="0" xfId="62" applyNumberFormat="1" applyFont="1" applyFill="1" applyAlignment="1">
      <alignment horizontal="center" vertical="center"/>
      <protection/>
    </xf>
    <xf numFmtId="167" fontId="2" fillId="38" borderId="0" xfId="62" applyNumberFormat="1" applyFont="1" applyFill="1" applyAlignment="1">
      <alignment horizontal="center" vertical="center"/>
      <protection/>
    </xf>
    <xf numFmtId="167" fontId="2" fillId="38" borderId="0" xfId="62" applyNumberFormat="1" applyFont="1" applyFill="1" applyBorder="1" applyAlignment="1">
      <alignment horizontal="center" vertical="center"/>
      <protection/>
    </xf>
    <xf numFmtId="1" fontId="8" fillId="0" borderId="42" xfId="62" applyNumberFormat="1" applyFont="1" applyBorder="1" applyAlignment="1">
      <alignment horizontal="center" vertical="center" wrapText="1"/>
      <protection/>
    </xf>
    <xf numFmtId="1" fontId="8" fillId="38" borderId="42" xfId="62" applyNumberFormat="1" applyFont="1" applyFill="1" applyBorder="1" applyAlignment="1">
      <alignment horizontal="center" vertical="center" wrapText="1"/>
      <protection/>
    </xf>
    <xf numFmtId="167" fontId="10" fillId="38" borderId="0" xfId="62" applyNumberFormat="1" applyFont="1" applyFill="1" applyBorder="1" applyAlignment="1">
      <alignment horizontal="center" vertical="center"/>
      <protection/>
    </xf>
    <xf numFmtId="3" fontId="9" fillId="0" borderId="0" xfId="62" applyNumberFormat="1" applyFont="1" applyBorder="1" applyAlignment="1">
      <alignment vertical="center"/>
      <protection/>
    </xf>
    <xf numFmtId="0" fontId="22" fillId="0" borderId="42" xfId="62" applyNumberFormat="1" applyFont="1" applyBorder="1" applyAlignment="1">
      <alignment horizontal="center" vertical="center"/>
      <protection/>
    </xf>
    <xf numFmtId="2" fontId="2" fillId="0" borderId="0" xfId="62" applyNumberFormat="1" applyFont="1" applyAlignment="1">
      <alignment horizontal="center" vertical="center"/>
      <protection/>
    </xf>
    <xf numFmtId="167" fontId="21" fillId="0" borderId="0" xfId="62" applyNumberFormat="1" applyFont="1" applyFill="1" applyBorder="1" applyAlignment="1">
      <alignment vertical="center"/>
      <protection/>
    </xf>
    <xf numFmtId="49" fontId="10" fillId="0" borderId="0" xfId="62" applyNumberFormat="1" applyFont="1" applyAlignment="1">
      <alignment horizontal="left"/>
      <protection/>
    </xf>
    <xf numFmtId="167" fontId="9" fillId="0" borderId="0" xfId="62" applyNumberFormat="1" applyFont="1" applyFill="1" applyBorder="1" applyAlignment="1">
      <alignment horizontal="center" vertical="center"/>
      <protection/>
    </xf>
    <xf numFmtId="165" fontId="9" fillId="0" borderId="0" xfId="44" applyNumberFormat="1" applyFont="1" applyFill="1" applyBorder="1" applyAlignment="1">
      <alignment horizontal="center" vertical="center"/>
    </xf>
    <xf numFmtId="165" fontId="10" fillId="0" borderId="0" xfId="44" applyNumberFormat="1" applyFont="1" applyBorder="1" applyAlignment="1">
      <alignment horizontal="center" vertical="center"/>
    </xf>
    <xf numFmtId="166" fontId="10" fillId="0" borderId="41" xfId="62" applyNumberFormat="1" applyFont="1" applyFill="1" applyBorder="1" applyAlignment="1">
      <alignment horizontal="center" vertical="center" shrinkToFit="1"/>
      <protection/>
    </xf>
    <xf numFmtId="166" fontId="2" fillId="0" borderId="0" xfId="62" applyNumberFormat="1" applyFont="1" applyBorder="1" applyAlignment="1">
      <alignment horizontal="center" vertical="center" shrinkToFit="1"/>
      <protection/>
    </xf>
    <xf numFmtId="166" fontId="10" fillId="38" borderId="41" xfId="62" applyNumberFormat="1" applyFont="1" applyFill="1" applyBorder="1" applyAlignment="1">
      <alignment horizontal="center" vertical="center" shrinkToFit="1"/>
      <protection/>
    </xf>
    <xf numFmtId="166" fontId="9" fillId="0" borderId="0" xfId="62" applyNumberFormat="1" applyFont="1" applyFill="1" applyBorder="1" applyAlignment="1">
      <alignment horizontal="center" vertical="center"/>
      <protection/>
    </xf>
    <xf numFmtId="166" fontId="2" fillId="0" borderId="0" xfId="62" applyNumberFormat="1" applyFont="1" applyBorder="1" applyAlignment="1">
      <alignment horizontal="center" vertical="center"/>
      <protection/>
    </xf>
    <xf numFmtId="49" fontId="8" fillId="0" borderId="0" xfId="62" applyNumberFormat="1" applyFont="1" applyAlignment="1">
      <alignment horizontal="center" vertical="center"/>
      <protection/>
    </xf>
    <xf numFmtId="167" fontId="9" fillId="0" borderId="0" xfId="62" applyNumberFormat="1" applyFont="1" applyFill="1" applyBorder="1" applyAlignment="1">
      <alignment horizontal="right" vertical="center" shrinkToFit="1"/>
      <protection/>
    </xf>
    <xf numFmtId="167" fontId="21" fillId="0" borderId="0" xfId="62" applyNumberFormat="1" applyFont="1" applyFill="1" applyBorder="1" applyAlignment="1">
      <alignment vertical="center" shrinkToFit="1"/>
      <protection/>
    </xf>
    <xf numFmtId="167" fontId="2" fillId="7" borderId="38" xfId="62" applyNumberFormat="1" applyFont="1" applyFill="1" applyBorder="1" applyAlignment="1">
      <alignment horizontal="center" vertical="center"/>
      <protection/>
    </xf>
    <xf numFmtId="167" fontId="2" fillId="7" borderId="36" xfId="62" applyNumberFormat="1" applyFont="1" applyFill="1" applyBorder="1" applyAlignment="1">
      <alignment horizontal="center" vertical="center"/>
      <protection/>
    </xf>
    <xf numFmtId="167" fontId="2" fillId="7" borderId="35" xfId="62" applyNumberFormat="1" applyFont="1" applyFill="1" applyBorder="1" applyAlignment="1">
      <alignment horizontal="center" vertical="center"/>
      <protection/>
    </xf>
    <xf numFmtId="167" fontId="9" fillId="0" borderId="0" xfId="62" applyNumberFormat="1" applyFont="1" applyAlignment="1">
      <alignment horizontal="center" vertical="center"/>
      <protection/>
    </xf>
    <xf numFmtId="167" fontId="10" fillId="0" borderId="0" xfId="62" applyNumberFormat="1" applyFont="1" applyBorder="1" applyAlignment="1">
      <alignment horizontal="center" vertical="center"/>
      <protection/>
    </xf>
    <xf numFmtId="167" fontId="9" fillId="38" borderId="0" xfId="62" applyNumberFormat="1" applyFont="1" applyFill="1" applyAlignment="1">
      <alignment horizontal="center" vertical="center"/>
      <protection/>
    </xf>
    <xf numFmtId="167" fontId="2" fillId="7" borderId="33" xfId="62" applyNumberFormat="1" applyFont="1" applyFill="1" applyBorder="1" applyAlignment="1">
      <alignment horizontal="center" vertical="center"/>
      <protection/>
    </xf>
    <xf numFmtId="167" fontId="2" fillId="7" borderId="25" xfId="62" applyNumberFormat="1" applyFont="1" applyFill="1" applyBorder="1" applyAlignment="1">
      <alignment horizontal="center" vertical="center"/>
      <protection/>
    </xf>
    <xf numFmtId="167" fontId="2" fillId="7" borderId="32" xfId="62" applyNumberFormat="1" applyFont="1" applyFill="1" applyBorder="1" applyAlignment="1">
      <alignment horizontal="center" vertical="center"/>
      <protection/>
    </xf>
    <xf numFmtId="1" fontId="10" fillId="0" borderId="0" xfId="62" applyNumberFormat="1" applyFont="1" applyBorder="1" applyAlignment="1">
      <alignment horizontal="center"/>
      <protection/>
    </xf>
    <xf numFmtId="0" fontId="22" fillId="38" borderId="42" xfId="62" applyNumberFormat="1" applyFont="1" applyFill="1" applyBorder="1" applyAlignment="1">
      <alignment horizontal="center" vertical="center"/>
      <protection/>
    </xf>
    <xf numFmtId="167" fontId="10" fillId="0" borderId="0" xfId="62" applyNumberFormat="1" applyFont="1" applyBorder="1" applyAlignment="1">
      <alignment horizontal="right" vertical="center"/>
      <protection/>
    </xf>
    <xf numFmtId="167" fontId="78" fillId="0" borderId="0" xfId="62" applyNumberFormat="1" applyFont="1" applyBorder="1" applyAlignment="1">
      <alignment horizontal="right" vertical="center"/>
      <protection/>
    </xf>
    <xf numFmtId="49" fontId="10" fillId="0" borderId="0" xfId="62" applyNumberFormat="1" applyFont="1" applyBorder="1" applyAlignment="1">
      <alignment horizontal="left" vertical="center"/>
      <protection/>
    </xf>
    <xf numFmtId="0" fontId="25" fillId="7" borderId="43" xfId="44" applyNumberFormat="1" applyFont="1" applyFill="1" applyBorder="1" applyAlignment="1" quotePrefix="1">
      <alignment horizontal="center" vertical="center"/>
    </xf>
    <xf numFmtId="0" fontId="25" fillId="7" borderId="44" xfId="44" applyNumberFormat="1" applyFont="1" applyFill="1" applyBorder="1" applyAlignment="1" quotePrefix="1">
      <alignment horizontal="center" vertical="center"/>
    </xf>
    <xf numFmtId="167" fontId="2" fillId="7" borderId="45" xfId="62" applyNumberFormat="1" applyFont="1" applyFill="1" applyBorder="1" applyAlignment="1">
      <alignment horizontal="center" vertical="center"/>
      <protection/>
    </xf>
    <xf numFmtId="166" fontId="9" fillId="0" borderId="41" xfId="62" applyNumberFormat="1" applyFont="1" applyFill="1" applyBorder="1" applyAlignment="1">
      <alignment horizontal="center" vertical="center"/>
      <protection/>
    </xf>
    <xf numFmtId="167" fontId="9" fillId="0" borderId="0" xfId="62" applyNumberFormat="1" applyFont="1" applyBorder="1" applyAlignment="1">
      <alignment horizontal="right" vertical="center"/>
      <protection/>
    </xf>
    <xf numFmtId="0" fontId="10" fillId="0" borderId="0" xfId="62" applyNumberFormat="1" applyFont="1" applyBorder="1" applyAlignment="1">
      <alignment horizontal="center"/>
      <protection/>
    </xf>
    <xf numFmtId="167" fontId="78" fillId="0" borderId="0" xfId="62" applyNumberFormat="1" applyFont="1" applyFill="1" applyBorder="1" applyAlignment="1">
      <alignment horizontal="right" vertical="center"/>
      <protection/>
    </xf>
    <xf numFmtId="49" fontId="10" fillId="0" borderId="0" xfId="62" applyNumberFormat="1" applyFont="1" applyFill="1" applyBorder="1" applyAlignment="1">
      <alignment horizontal="left" vertical="center"/>
      <protection/>
    </xf>
    <xf numFmtId="167" fontId="10" fillId="0" borderId="0" xfId="62" applyNumberFormat="1" applyFont="1" applyFill="1">
      <alignment/>
      <protection/>
    </xf>
    <xf numFmtId="167" fontId="26" fillId="0" borderId="0" xfId="62" applyNumberFormat="1" applyFont="1" applyFill="1" applyAlignment="1">
      <alignment/>
      <protection/>
    </xf>
    <xf numFmtId="167" fontId="26" fillId="0" borderId="0" xfId="62" applyNumberFormat="1" applyFont="1" applyFill="1" applyAlignment="1">
      <alignment horizontal="center"/>
      <protection/>
    </xf>
    <xf numFmtId="167" fontId="27" fillId="0" borderId="0" xfId="62" applyNumberFormat="1" applyFont="1" applyFill="1" applyAlignment="1">
      <alignment horizontal="center"/>
      <protection/>
    </xf>
    <xf numFmtId="167" fontId="27" fillId="0" borderId="0" xfId="60" applyNumberFormat="1" applyFont="1" applyFill="1" applyAlignment="1">
      <alignment vertical="center"/>
      <protection/>
    </xf>
    <xf numFmtId="167" fontId="26" fillId="0" borderId="0" xfId="60" applyNumberFormat="1" applyFont="1" applyFill="1" applyAlignment="1">
      <alignment/>
      <protection/>
    </xf>
    <xf numFmtId="167" fontId="10" fillId="0" borderId="0" xfId="60" applyNumberFormat="1" applyFont="1" applyFill="1">
      <alignment/>
      <protection/>
    </xf>
    <xf numFmtId="167" fontId="27" fillId="0" borderId="0" xfId="60" applyNumberFormat="1" applyFont="1" applyFill="1" applyAlignment="1">
      <alignment horizontal="center" vertical="center"/>
      <protection/>
    </xf>
    <xf numFmtId="167" fontId="26" fillId="0" borderId="0" xfId="60" applyNumberFormat="1" applyFont="1" applyFill="1" applyBorder="1" applyAlignment="1">
      <alignment/>
      <protection/>
    </xf>
    <xf numFmtId="49" fontId="10" fillId="0" borderId="0" xfId="60" applyNumberFormat="1" applyFont="1" applyAlignment="1">
      <alignment horizontal="left" vertical="center"/>
      <protection/>
    </xf>
    <xf numFmtId="167" fontId="10" fillId="0" borderId="0" xfId="60" applyNumberFormat="1" applyFont="1" applyAlignment="1">
      <alignment horizontal="right" vertical="center"/>
      <protection/>
    </xf>
    <xf numFmtId="167" fontId="26" fillId="0" borderId="0" xfId="60" applyNumberFormat="1" applyFont="1" applyAlignment="1">
      <alignment horizontal="center"/>
      <protection/>
    </xf>
    <xf numFmtId="167" fontId="10" fillId="0" borderId="0" xfId="60" applyNumberFormat="1" applyFont="1">
      <alignment/>
      <protection/>
    </xf>
    <xf numFmtId="0" fontId="76" fillId="37" borderId="0" xfId="60" applyFont="1" applyFill="1" applyBorder="1" applyAlignment="1">
      <alignment vertical="center" wrapText="1"/>
      <protection/>
    </xf>
    <xf numFmtId="165" fontId="76" fillId="37" borderId="0" xfId="44" applyNumberFormat="1" applyFont="1" applyFill="1" applyBorder="1" applyAlignment="1">
      <alignment horizontal="center" vertical="center" wrapText="1" readingOrder="2"/>
    </xf>
    <xf numFmtId="167" fontId="10" fillId="0" borderId="0" xfId="60" applyNumberFormat="1" applyFont="1" applyBorder="1">
      <alignment/>
      <protection/>
    </xf>
    <xf numFmtId="43" fontId="76" fillId="37" borderId="0" xfId="44" applyFont="1" applyFill="1" applyBorder="1" applyAlignment="1">
      <alignment horizontal="center" vertical="center" wrapText="1" readingOrder="2"/>
    </xf>
    <xf numFmtId="168" fontId="10" fillId="0" borderId="0" xfId="60" applyNumberFormat="1" applyFont="1" applyBorder="1">
      <alignment/>
      <protection/>
    </xf>
    <xf numFmtId="49" fontId="10" fillId="0" borderId="0" xfId="60" applyNumberFormat="1" applyFont="1" applyFill="1" applyAlignment="1">
      <alignment horizontal="left"/>
      <protection/>
    </xf>
    <xf numFmtId="167" fontId="9" fillId="0" borderId="0" xfId="60" applyNumberFormat="1" applyFont="1" applyAlignment="1">
      <alignment horizontal="right" vertical="center"/>
      <protection/>
    </xf>
    <xf numFmtId="167" fontId="2" fillId="0" borderId="0" xfId="60" applyNumberFormat="1" applyFont="1" applyFill="1" applyAlignment="1">
      <alignment horizontal="center" vertical="center"/>
      <protection/>
    </xf>
    <xf numFmtId="167" fontId="9" fillId="0" borderId="0" xfId="60" applyNumberFormat="1" applyFont="1" applyBorder="1">
      <alignment/>
      <protection/>
    </xf>
    <xf numFmtId="167" fontId="9" fillId="0" borderId="0" xfId="60" applyNumberFormat="1" applyFont="1">
      <alignment/>
      <protection/>
    </xf>
    <xf numFmtId="167" fontId="4" fillId="0" borderId="0" xfId="60" applyNumberFormat="1" applyFont="1" applyFill="1" applyAlignment="1">
      <alignment horizontal="center" vertical="center"/>
      <protection/>
    </xf>
    <xf numFmtId="0" fontId="76" fillId="0" borderId="0" xfId="60" applyFont="1" applyBorder="1" applyAlignment="1">
      <alignment vertical="center" wrapText="1"/>
      <protection/>
    </xf>
    <xf numFmtId="165" fontId="76" fillId="0" borderId="0" xfId="44" applyNumberFormat="1" applyFont="1" applyBorder="1" applyAlignment="1">
      <alignment horizontal="center" vertical="center" wrapText="1" readingOrder="2"/>
    </xf>
    <xf numFmtId="167" fontId="2" fillId="0" borderId="0" xfId="60" applyNumberFormat="1" applyFont="1" applyFill="1" applyBorder="1" applyAlignment="1">
      <alignment horizontal="center" vertical="center"/>
      <protection/>
    </xf>
    <xf numFmtId="43" fontId="76" fillId="0" borderId="0" xfId="44" applyFont="1" applyBorder="1" applyAlignment="1">
      <alignment horizontal="center" vertical="center" wrapText="1" readingOrder="2"/>
    </xf>
    <xf numFmtId="49" fontId="2" fillId="0" borderId="0" xfId="60" applyNumberFormat="1" applyFont="1" applyFill="1" applyAlignment="1">
      <alignment horizontal="center" vertical="center"/>
      <protection/>
    </xf>
    <xf numFmtId="167" fontId="9" fillId="0" borderId="0" xfId="60" applyNumberFormat="1" applyFont="1" applyAlignment="1">
      <alignment horizontal="right"/>
      <protection/>
    </xf>
    <xf numFmtId="0" fontId="2" fillId="0" borderId="0" xfId="60" applyNumberFormat="1" applyFont="1" applyFill="1" applyAlignment="1">
      <alignment horizontal="center" vertical="center"/>
      <protection/>
    </xf>
    <xf numFmtId="165" fontId="9" fillId="0" borderId="0" xfId="44" applyNumberFormat="1" applyFont="1" applyAlignment="1">
      <alignment horizontal="right"/>
    </xf>
    <xf numFmtId="167" fontId="9" fillId="38" borderId="46" xfId="60" applyNumberFormat="1" applyFont="1" applyFill="1" applyBorder="1" applyAlignment="1">
      <alignment horizontal="center"/>
      <protection/>
    </xf>
    <xf numFmtId="167" fontId="9" fillId="38" borderId="0" xfId="60" applyNumberFormat="1" applyFont="1" applyFill="1" applyAlignment="1">
      <alignment horizontal="center"/>
      <protection/>
    </xf>
    <xf numFmtId="167" fontId="10" fillId="0" borderId="0" xfId="60" applyNumberFormat="1" applyFont="1" applyAlignment="1">
      <alignment horizontal="center"/>
      <protection/>
    </xf>
    <xf numFmtId="167" fontId="9" fillId="0" borderId="46" xfId="60" applyNumberFormat="1" applyFont="1" applyFill="1" applyBorder="1" applyAlignment="1">
      <alignment horizontal="center"/>
      <protection/>
    </xf>
    <xf numFmtId="167" fontId="9" fillId="0" borderId="0" xfId="60" applyNumberFormat="1" applyFont="1" applyFill="1" applyAlignment="1">
      <alignment horizontal="center"/>
      <protection/>
    </xf>
    <xf numFmtId="0" fontId="76" fillId="0" borderId="0" xfId="60" applyFont="1" applyBorder="1" applyAlignment="1">
      <alignment horizontal="right" vertical="center" wrapText="1"/>
      <protection/>
    </xf>
    <xf numFmtId="37" fontId="76" fillId="0" borderId="0" xfId="44" applyNumberFormat="1" applyFont="1" applyBorder="1" applyAlignment="1">
      <alignment horizontal="center" vertical="center" wrapText="1" readingOrder="2"/>
    </xf>
    <xf numFmtId="37" fontId="2" fillId="0" borderId="0" xfId="44" applyNumberFormat="1" applyFont="1" applyFill="1" applyBorder="1" applyAlignment="1">
      <alignment horizontal="center" vertical="center"/>
    </xf>
    <xf numFmtId="167" fontId="9" fillId="38" borderId="0" xfId="60" applyNumberFormat="1" applyFont="1" applyFill="1" applyBorder="1" applyAlignment="1">
      <alignment horizontal="center"/>
      <protection/>
    </xf>
    <xf numFmtId="167" fontId="8" fillId="38" borderId="0" xfId="60" applyNumberFormat="1" applyFont="1" applyFill="1" applyAlignment="1">
      <alignment horizontal="center"/>
      <protection/>
    </xf>
    <xf numFmtId="167" fontId="9" fillId="0" borderId="0" xfId="60" applyNumberFormat="1" applyFont="1" applyFill="1" applyBorder="1" applyAlignment="1">
      <alignment horizontal="center"/>
      <protection/>
    </xf>
    <xf numFmtId="167" fontId="8" fillId="0" borderId="0" xfId="60" applyNumberFormat="1" applyFont="1" applyFill="1" applyAlignment="1">
      <alignment horizontal="center"/>
      <protection/>
    </xf>
    <xf numFmtId="37" fontId="9" fillId="38" borderId="0" xfId="44" applyNumberFormat="1" applyFont="1" applyFill="1" applyBorder="1" applyAlignment="1">
      <alignment horizontal="center" vertical="center"/>
    </xf>
    <xf numFmtId="165" fontId="9" fillId="38" borderId="0" xfId="44" applyNumberFormat="1" applyFont="1" applyFill="1" applyAlignment="1">
      <alignment horizontal="center" vertical="center"/>
    </xf>
    <xf numFmtId="37" fontId="9" fillId="0" borderId="0" xfId="44" applyNumberFormat="1" applyFont="1" applyBorder="1" applyAlignment="1">
      <alignment horizontal="center" vertical="center"/>
    </xf>
    <xf numFmtId="166" fontId="9" fillId="0" borderId="0" xfId="60" applyNumberFormat="1" applyFont="1" applyBorder="1" applyAlignment="1">
      <alignment horizontal="center" vertical="center"/>
      <protection/>
    </xf>
    <xf numFmtId="167" fontId="2" fillId="0" borderId="0" xfId="60" applyNumberFormat="1" applyFont="1" applyFill="1" applyAlignment="1">
      <alignment horizontal="right" vertical="center"/>
      <protection/>
    </xf>
    <xf numFmtId="37" fontId="2" fillId="0" borderId="0" xfId="44" applyNumberFormat="1" applyFont="1" applyFill="1" applyAlignment="1">
      <alignment horizontal="center" vertical="center"/>
    </xf>
    <xf numFmtId="165" fontId="9" fillId="0" borderId="0" xfId="44" applyNumberFormat="1" applyFont="1" applyBorder="1" applyAlignment="1">
      <alignment horizontal="center" vertical="center"/>
    </xf>
    <xf numFmtId="165" fontId="2" fillId="0" borderId="0" xfId="44" applyNumberFormat="1" applyFont="1" applyFill="1" applyAlignment="1">
      <alignment horizontal="center" vertical="center"/>
    </xf>
    <xf numFmtId="165" fontId="9" fillId="0" borderId="0" xfId="44" applyNumberFormat="1" applyFont="1" applyBorder="1" applyAlignment="1">
      <alignment horizontal="center"/>
    </xf>
    <xf numFmtId="166" fontId="10" fillId="38" borderId="41" xfId="44" applyNumberFormat="1" applyFont="1" applyFill="1" applyBorder="1" applyAlignment="1">
      <alignment horizontal="center" vertical="center"/>
    </xf>
    <xf numFmtId="167" fontId="9" fillId="0" borderId="0" xfId="60" applyNumberFormat="1" applyFont="1" applyBorder="1" applyAlignment="1">
      <alignment horizontal="center"/>
      <protection/>
    </xf>
    <xf numFmtId="167" fontId="9" fillId="0" borderId="0" xfId="60" applyNumberFormat="1" applyFont="1" applyAlignment="1">
      <alignment horizontal="center"/>
      <protection/>
    </xf>
    <xf numFmtId="166" fontId="10" fillId="0" borderId="41" xfId="60" applyNumberFormat="1" applyFont="1" applyBorder="1" applyAlignment="1">
      <alignment horizontal="center" vertical="center"/>
      <protection/>
    </xf>
    <xf numFmtId="165" fontId="2" fillId="0" borderId="26" xfId="44" applyNumberFormat="1" applyFont="1" applyFill="1" applyBorder="1" applyAlignment="1">
      <alignment horizontal="center" vertical="center"/>
    </xf>
    <xf numFmtId="49" fontId="23" fillId="0" borderId="0" xfId="60" applyNumberFormat="1" applyFont="1" applyFill="1" applyAlignment="1">
      <alignment horizontal="left"/>
      <protection/>
    </xf>
    <xf numFmtId="167" fontId="10" fillId="0" borderId="0" xfId="60" applyNumberFormat="1" applyFont="1" applyAlignment="1">
      <alignment horizontal="right"/>
      <protection/>
    </xf>
    <xf numFmtId="49" fontId="22" fillId="0" borderId="42" xfId="60" applyNumberFormat="1" applyFont="1" applyBorder="1" applyAlignment="1">
      <alignment horizontal="center" vertical="center"/>
      <protection/>
    </xf>
    <xf numFmtId="167" fontId="9" fillId="0" borderId="0" xfId="60" applyNumberFormat="1" applyFont="1" applyBorder="1" applyAlignment="1">
      <alignment horizontal="center" vertical="center"/>
      <protection/>
    </xf>
    <xf numFmtId="166" fontId="10" fillId="38" borderId="47" xfId="60" applyNumberFormat="1" applyFont="1" applyFill="1" applyBorder="1" applyAlignment="1">
      <alignment horizontal="center" vertical="center"/>
      <protection/>
    </xf>
    <xf numFmtId="166" fontId="9" fillId="0" borderId="0" xfId="60" applyNumberFormat="1" applyFont="1" applyAlignment="1">
      <alignment horizontal="center" vertical="center"/>
      <protection/>
    </xf>
    <xf numFmtId="166" fontId="10" fillId="0" borderId="47" xfId="60" applyNumberFormat="1" applyFont="1" applyBorder="1" applyAlignment="1">
      <alignment horizontal="center" vertical="center"/>
      <protection/>
    </xf>
    <xf numFmtId="49" fontId="10" fillId="0" borderId="0" xfId="60" applyNumberFormat="1" applyFont="1" applyFill="1" applyAlignment="1">
      <alignment horizontal="left" vertical="center"/>
      <protection/>
    </xf>
    <xf numFmtId="37" fontId="9" fillId="38" borderId="0" xfId="60" applyNumberFormat="1" applyFont="1" applyFill="1" applyAlignment="1">
      <alignment horizontal="center" vertical="center"/>
      <protection/>
    </xf>
    <xf numFmtId="37" fontId="4" fillId="0" borderId="0" xfId="60" applyNumberFormat="1" applyFont="1" applyFill="1" applyAlignment="1">
      <alignment horizontal="center" vertical="center"/>
      <protection/>
    </xf>
    <xf numFmtId="37" fontId="9" fillId="0" borderId="0" xfId="60" applyNumberFormat="1" applyFont="1" applyAlignment="1">
      <alignment horizontal="center" vertical="center"/>
      <protection/>
    </xf>
    <xf numFmtId="166" fontId="9" fillId="38" borderId="0" xfId="60" applyNumberFormat="1" applyFont="1" applyFill="1" applyAlignment="1">
      <alignment horizontal="center" vertical="center"/>
      <protection/>
    </xf>
    <xf numFmtId="166" fontId="4" fillId="0" borderId="0" xfId="60" applyNumberFormat="1" applyFont="1" applyFill="1" applyAlignment="1">
      <alignment horizontal="center" vertical="center"/>
      <protection/>
    </xf>
    <xf numFmtId="167" fontId="9" fillId="0" borderId="0" xfId="60" applyNumberFormat="1" applyFont="1" applyFill="1" applyAlignment="1">
      <alignment horizontal="right" vertical="center"/>
      <protection/>
    </xf>
    <xf numFmtId="166" fontId="4" fillId="0" borderId="0" xfId="60" applyNumberFormat="1" applyFont="1" applyFill="1" applyBorder="1" applyAlignment="1">
      <alignment horizontal="center" vertical="center"/>
      <protection/>
    </xf>
    <xf numFmtId="166" fontId="10" fillId="38" borderId="41" xfId="60" applyNumberFormat="1" applyFont="1" applyFill="1" applyBorder="1" applyAlignment="1">
      <alignment horizontal="center" vertical="center"/>
      <protection/>
    </xf>
    <xf numFmtId="166" fontId="10" fillId="0" borderId="41" xfId="60" applyNumberFormat="1" applyFont="1" applyFill="1" applyBorder="1" applyAlignment="1">
      <alignment horizontal="center" vertical="center"/>
      <protection/>
    </xf>
    <xf numFmtId="167" fontId="23" fillId="0" borderId="26" xfId="60" applyNumberFormat="1" applyFont="1" applyFill="1" applyBorder="1" applyAlignment="1">
      <alignment horizontal="center" vertical="center"/>
      <protection/>
    </xf>
    <xf numFmtId="37" fontId="10" fillId="0" borderId="0" xfId="60" applyNumberFormat="1" applyFont="1" applyFill="1" applyBorder="1" applyAlignment="1">
      <alignment horizontal="center"/>
      <protection/>
    </xf>
    <xf numFmtId="37" fontId="9" fillId="0" borderId="0" xfId="60" applyNumberFormat="1" applyFont="1" applyFill="1" applyAlignment="1">
      <alignment horizontal="center"/>
      <protection/>
    </xf>
    <xf numFmtId="0" fontId="30" fillId="34" borderId="0" xfId="60" applyFont="1" applyFill="1" applyAlignment="1">
      <alignment/>
      <protection/>
    </xf>
    <xf numFmtId="3" fontId="5" fillId="0" borderId="48" xfId="0" applyNumberFormat="1" applyFont="1" applyFill="1" applyBorder="1" applyAlignment="1">
      <alignment horizontal="center" wrapText="1" readingOrder="2"/>
    </xf>
    <xf numFmtId="167" fontId="9" fillId="7" borderId="0" xfId="60" applyNumberFormat="1" applyFont="1" applyFill="1" applyAlignment="1">
      <alignment horizontal="right" vertical="center"/>
      <protection/>
    </xf>
    <xf numFmtId="167" fontId="2" fillId="7" borderId="0" xfId="60" applyNumberFormat="1" applyFont="1" applyFill="1" applyAlignment="1">
      <alignment horizontal="center" vertical="center"/>
      <protection/>
    </xf>
    <xf numFmtId="166" fontId="9" fillId="7" borderId="0" xfId="60" applyNumberFormat="1" applyFont="1" applyFill="1" applyBorder="1" applyAlignment="1">
      <alignment horizontal="center" vertical="center"/>
      <protection/>
    </xf>
    <xf numFmtId="166" fontId="4" fillId="7" borderId="0" xfId="60" applyNumberFormat="1" applyFont="1" applyFill="1" applyAlignment="1">
      <alignment horizontal="center" vertical="center"/>
      <protection/>
    </xf>
    <xf numFmtId="4" fontId="72" fillId="34" borderId="25" xfId="58" applyNumberFormat="1" applyFont="1" applyFill="1" applyBorder="1" applyAlignment="1">
      <alignment horizontal="center" vertical="center"/>
      <protection/>
    </xf>
    <xf numFmtId="4" fontId="72" fillId="0" borderId="25" xfId="58" applyNumberFormat="1" applyFont="1" applyBorder="1" applyAlignment="1">
      <alignment horizontal="center" vertical="center"/>
      <protection/>
    </xf>
    <xf numFmtId="165" fontId="10" fillId="0" borderId="0" xfId="44" applyNumberFormat="1" applyFont="1" applyFill="1" applyAlignment="1">
      <alignment/>
    </xf>
    <xf numFmtId="49" fontId="26" fillId="0" borderId="0" xfId="60" applyNumberFormat="1" applyFont="1" applyAlignment="1">
      <alignment horizontal="center"/>
      <protection/>
    </xf>
    <xf numFmtId="165" fontId="10" fillId="0" borderId="0" xfId="44" applyNumberFormat="1" applyFont="1" applyAlignment="1">
      <alignment/>
    </xf>
    <xf numFmtId="167" fontId="79" fillId="0" borderId="0" xfId="60" applyNumberFormat="1" applyFont="1" applyFill="1" applyAlignment="1">
      <alignment horizontal="right"/>
      <protection/>
    </xf>
    <xf numFmtId="167" fontId="10" fillId="0" borderId="0" xfId="60" applyNumberFormat="1" applyFont="1" applyFill="1" applyAlignment="1">
      <alignment horizontal="right"/>
      <protection/>
    </xf>
    <xf numFmtId="167" fontId="9" fillId="0" borderId="0" xfId="60" applyNumberFormat="1" applyFont="1" applyFill="1">
      <alignment/>
      <protection/>
    </xf>
    <xf numFmtId="165" fontId="9" fillId="0" borderId="0" xfId="44" applyNumberFormat="1" applyFont="1" applyFill="1" applyAlignment="1">
      <alignment/>
    </xf>
    <xf numFmtId="167" fontId="21" fillId="0" borderId="0" xfId="60" applyNumberFormat="1" applyFont="1" applyFill="1" applyAlignment="1">
      <alignment horizontal="right"/>
      <protection/>
    </xf>
    <xf numFmtId="167" fontId="9" fillId="0" borderId="0" xfId="60" applyNumberFormat="1" applyFont="1" applyFill="1" applyAlignment="1">
      <alignment horizontal="right"/>
      <protection/>
    </xf>
    <xf numFmtId="167" fontId="9" fillId="0" borderId="0" xfId="60" applyNumberFormat="1" applyFont="1" applyFill="1" applyBorder="1" applyAlignment="1">
      <alignment horizontal="right"/>
      <protection/>
    </xf>
    <xf numFmtId="167" fontId="9" fillId="38" borderId="0" xfId="60" applyNumberFormat="1" applyFont="1" applyFill="1" applyAlignment="1">
      <alignment horizontal="right" vertical="center"/>
      <protection/>
    </xf>
    <xf numFmtId="167" fontId="9" fillId="38" borderId="0" xfId="60" applyNumberFormat="1" applyFont="1" applyFill="1" applyBorder="1" applyAlignment="1">
      <alignment horizontal="center" vertical="center"/>
      <protection/>
    </xf>
    <xf numFmtId="167" fontId="9" fillId="38" borderId="42" xfId="60" applyNumberFormat="1" applyFont="1" applyFill="1" applyBorder="1" applyAlignment="1">
      <alignment horizontal="center" vertical="center" wrapText="1"/>
      <protection/>
    </xf>
    <xf numFmtId="167" fontId="9" fillId="0" borderId="42" xfId="60" applyNumberFormat="1" applyFont="1" applyFill="1" applyBorder="1" applyAlignment="1">
      <alignment horizontal="center"/>
      <protection/>
    </xf>
    <xf numFmtId="167" fontId="9" fillId="38" borderId="0" xfId="60" applyNumberFormat="1" applyFont="1" applyFill="1" applyAlignment="1">
      <alignment horizontal="right"/>
      <protection/>
    </xf>
    <xf numFmtId="167" fontId="10" fillId="38" borderId="0" xfId="60" applyNumberFormat="1" applyFont="1" applyFill="1" applyAlignment="1">
      <alignment horizontal="center" vertical="center"/>
      <protection/>
    </xf>
    <xf numFmtId="165" fontId="10" fillId="38" borderId="0" xfId="44" applyNumberFormat="1" applyFont="1" applyFill="1" applyAlignment="1">
      <alignment horizontal="center" vertical="center"/>
    </xf>
    <xf numFmtId="165" fontId="8" fillId="0" borderId="0" xfId="44" applyNumberFormat="1" applyFont="1" applyFill="1" applyAlignment="1">
      <alignment horizontal="center"/>
    </xf>
    <xf numFmtId="167" fontId="2" fillId="38" borderId="0" xfId="60" applyNumberFormat="1" applyFont="1" applyFill="1" applyAlignment="1">
      <alignment vertical="center"/>
      <protection/>
    </xf>
    <xf numFmtId="167" fontId="2" fillId="38" borderId="0" xfId="60" applyNumberFormat="1" applyFont="1" applyFill="1" applyAlignment="1">
      <alignment horizontal="center" vertical="center"/>
      <protection/>
    </xf>
    <xf numFmtId="166" fontId="8" fillId="38" borderId="0" xfId="60" applyNumberFormat="1" applyFont="1" applyFill="1" applyAlignment="1">
      <alignment horizontal="center"/>
      <protection/>
    </xf>
    <xf numFmtId="165" fontId="2" fillId="38" borderId="0" xfId="44" applyNumberFormat="1" applyFont="1" applyFill="1" applyAlignment="1">
      <alignment horizontal="center" vertical="center"/>
    </xf>
    <xf numFmtId="165" fontId="9" fillId="0" borderId="0" xfId="45" applyNumberFormat="1" applyFont="1" applyFill="1" applyAlignment="1">
      <alignment horizontal="center" vertical="center"/>
    </xf>
    <xf numFmtId="167" fontId="32" fillId="0" borderId="0" xfId="60" applyNumberFormat="1" applyFont="1" applyFill="1" applyAlignment="1">
      <alignment horizontal="center" vertical="center" shrinkToFit="1"/>
      <protection/>
    </xf>
    <xf numFmtId="165" fontId="33" fillId="0" borderId="0" xfId="45" applyNumberFormat="1" applyFont="1" applyFill="1" applyAlignment="1">
      <alignment horizontal="center" vertical="center" shrinkToFit="1"/>
    </xf>
    <xf numFmtId="166" fontId="33" fillId="0" borderId="0" xfId="44" applyNumberFormat="1" applyFont="1" applyFill="1" applyAlignment="1">
      <alignment horizontal="center" vertical="center" shrinkToFit="1"/>
    </xf>
    <xf numFmtId="0" fontId="33" fillId="38" borderId="0" xfId="45" applyNumberFormat="1" applyFont="1" applyFill="1" applyAlignment="1">
      <alignment horizontal="center" vertical="center" shrinkToFit="1" readingOrder="2"/>
    </xf>
    <xf numFmtId="165" fontId="33" fillId="38" borderId="0" xfId="45" applyNumberFormat="1" applyFont="1" applyFill="1" applyAlignment="1">
      <alignment horizontal="center" shrinkToFit="1"/>
    </xf>
    <xf numFmtId="37" fontId="33" fillId="38" borderId="0" xfId="45" applyNumberFormat="1" applyFont="1" applyFill="1" applyAlignment="1">
      <alignment horizontal="center" shrinkToFit="1"/>
    </xf>
    <xf numFmtId="37" fontId="32" fillId="38" borderId="0" xfId="60" applyNumberFormat="1" applyFont="1" applyFill="1" applyAlignment="1">
      <alignment horizontal="center" vertical="center" shrinkToFit="1"/>
      <protection/>
    </xf>
    <xf numFmtId="166" fontId="33" fillId="38" borderId="0" xfId="60" applyNumberFormat="1" applyFont="1" applyFill="1" applyAlignment="1">
      <alignment horizontal="center" shrinkToFit="1"/>
      <protection/>
    </xf>
    <xf numFmtId="37" fontId="33" fillId="38" borderId="0" xfId="45" applyNumberFormat="1" applyFont="1" applyFill="1" applyAlignment="1">
      <alignment horizontal="center" vertical="center" shrinkToFit="1" readingOrder="2"/>
    </xf>
    <xf numFmtId="37" fontId="80" fillId="38" borderId="0" xfId="45" applyNumberFormat="1" applyFont="1" applyFill="1" applyAlignment="1">
      <alignment horizontal="center" shrinkToFit="1"/>
    </xf>
    <xf numFmtId="166" fontId="80" fillId="38" borderId="0" xfId="45" applyNumberFormat="1" applyFont="1" applyFill="1" applyAlignment="1">
      <alignment horizontal="center" shrinkToFit="1"/>
    </xf>
    <xf numFmtId="37" fontId="33" fillId="38" borderId="0" xfId="60" applyNumberFormat="1" applyFont="1" applyFill="1" applyAlignment="1">
      <alignment horizontal="center" shrinkToFit="1"/>
      <protection/>
    </xf>
    <xf numFmtId="166" fontId="33" fillId="38" borderId="0" xfId="45" applyNumberFormat="1" applyFont="1" applyFill="1" applyAlignment="1">
      <alignment horizontal="center" shrinkToFit="1"/>
    </xf>
    <xf numFmtId="37" fontId="33" fillId="38" borderId="0" xfId="45" applyNumberFormat="1" applyFont="1" applyFill="1" applyAlignment="1">
      <alignment horizontal="center" vertical="center" shrinkToFit="1"/>
    </xf>
    <xf numFmtId="165" fontId="11" fillId="0" borderId="0" xfId="44" applyNumberFormat="1" applyFont="1" applyFill="1" applyAlignment="1">
      <alignment horizontal="right"/>
    </xf>
    <xf numFmtId="37" fontId="9" fillId="0" borderId="0" xfId="60" applyNumberFormat="1" applyFont="1" applyFill="1" applyAlignment="1">
      <alignment horizontal="right"/>
      <protection/>
    </xf>
    <xf numFmtId="165" fontId="9" fillId="0" borderId="0" xfId="44" applyNumberFormat="1" applyFont="1" applyFill="1" applyAlignment="1">
      <alignment horizontal="center" vertical="center"/>
    </xf>
    <xf numFmtId="165" fontId="33" fillId="0" borderId="0" xfId="44" applyNumberFormat="1" applyFont="1" applyFill="1" applyAlignment="1">
      <alignment horizontal="center" vertical="center" shrinkToFit="1"/>
    </xf>
    <xf numFmtId="166" fontId="33" fillId="0" borderId="0" xfId="60" applyNumberFormat="1" applyFont="1" applyFill="1" applyAlignment="1">
      <alignment horizontal="center" vertical="center" shrinkToFit="1"/>
      <protection/>
    </xf>
    <xf numFmtId="0" fontId="33" fillId="38" borderId="0" xfId="44" applyNumberFormat="1" applyFont="1" applyFill="1" applyAlignment="1">
      <alignment horizontal="center" vertical="center" shrinkToFit="1" readingOrder="2"/>
    </xf>
    <xf numFmtId="165" fontId="33" fillId="38" borderId="0" xfId="44" applyNumberFormat="1" applyFont="1" applyFill="1" applyAlignment="1">
      <alignment horizontal="center" shrinkToFit="1"/>
    </xf>
    <xf numFmtId="37" fontId="33" fillId="38" borderId="0" xfId="44" applyNumberFormat="1" applyFont="1" applyFill="1" applyAlignment="1">
      <alignment horizontal="center" shrinkToFit="1"/>
    </xf>
    <xf numFmtId="37" fontId="33" fillId="38" borderId="0" xfId="44" applyNumberFormat="1" applyFont="1" applyFill="1" applyAlignment="1">
      <alignment horizontal="center" vertical="center" shrinkToFit="1" readingOrder="2"/>
    </xf>
    <xf numFmtId="165" fontId="33" fillId="0" borderId="0" xfId="44" applyNumberFormat="1" applyFont="1" applyFill="1" applyAlignment="1">
      <alignment vertical="center" shrinkToFit="1"/>
    </xf>
    <xf numFmtId="166" fontId="33" fillId="0" borderId="41" xfId="60" applyNumberFormat="1" applyFont="1" applyFill="1" applyBorder="1" applyAlignment="1">
      <alignment horizontal="center" vertical="center" shrinkToFit="1"/>
      <protection/>
    </xf>
    <xf numFmtId="167" fontId="32" fillId="38" borderId="0" xfId="60" applyNumberFormat="1" applyFont="1" applyFill="1" applyAlignment="1">
      <alignment vertical="center" shrinkToFit="1"/>
      <protection/>
    </xf>
    <xf numFmtId="167" fontId="32" fillId="38" borderId="0" xfId="60" applyNumberFormat="1" applyFont="1" applyFill="1" applyAlignment="1">
      <alignment horizontal="center" vertical="center" shrinkToFit="1"/>
      <protection/>
    </xf>
    <xf numFmtId="37" fontId="33" fillId="38" borderId="0" xfId="44" applyNumberFormat="1" applyFont="1" applyFill="1" applyAlignment="1">
      <alignment shrinkToFit="1"/>
    </xf>
    <xf numFmtId="166" fontId="32" fillId="38" borderId="41" xfId="60" applyNumberFormat="1" applyFont="1" applyFill="1" applyBorder="1" applyAlignment="1">
      <alignment horizontal="center" shrinkToFit="1"/>
      <protection/>
    </xf>
    <xf numFmtId="37" fontId="33" fillId="38" borderId="0" xfId="60" applyNumberFormat="1" applyFont="1" applyFill="1" applyBorder="1" applyAlignment="1">
      <alignment horizontal="center" shrinkToFit="1"/>
      <protection/>
    </xf>
    <xf numFmtId="165" fontId="33" fillId="0" borderId="0" xfId="44" applyNumberFormat="1" applyFont="1" applyFill="1" applyAlignment="1">
      <alignment shrinkToFit="1"/>
    </xf>
    <xf numFmtId="37" fontId="33" fillId="0" borderId="0" xfId="60" applyNumberFormat="1" applyFont="1" applyFill="1" applyAlignment="1">
      <alignment shrinkToFit="1"/>
      <protection/>
    </xf>
    <xf numFmtId="165" fontId="33" fillId="38" borderId="0" xfId="44" applyNumberFormat="1" applyFont="1" applyFill="1" applyAlignment="1">
      <alignment shrinkToFit="1"/>
    </xf>
    <xf numFmtId="166" fontId="33" fillId="38" borderId="0" xfId="60" applyNumberFormat="1" applyFont="1" applyFill="1" applyAlignment="1">
      <alignment shrinkToFit="1"/>
      <protection/>
    </xf>
    <xf numFmtId="37" fontId="33" fillId="38" borderId="0" xfId="60" applyNumberFormat="1" applyFont="1" applyFill="1" applyAlignment="1">
      <alignment shrinkToFit="1"/>
      <protection/>
    </xf>
    <xf numFmtId="37" fontId="33" fillId="0" borderId="0" xfId="60" applyNumberFormat="1" applyFont="1" applyFill="1" applyAlignment="1">
      <alignment horizontal="center" shrinkToFit="1"/>
      <protection/>
    </xf>
    <xf numFmtId="166" fontId="33" fillId="0" borderId="0" xfId="60" applyNumberFormat="1" applyFont="1" applyFill="1" applyAlignment="1">
      <alignment horizontal="center" shrinkToFit="1"/>
      <protection/>
    </xf>
    <xf numFmtId="166" fontId="33" fillId="38" borderId="0" xfId="45" applyNumberFormat="1" applyFont="1" applyFill="1" applyAlignment="1">
      <alignment horizontal="center" vertical="center" shrinkToFit="1" readingOrder="2"/>
    </xf>
    <xf numFmtId="3" fontId="9" fillId="0" borderId="0" xfId="60" applyNumberFormat="1" applyFont="1" applyFill="1" applyAlignment="1">
      <alignment horizontal="right"/>
      <protection/>
    </xf>
    <xf numFmtId="3" fontId="2" fillId="0" borderId="0" xfId="60" applyNumberFormat="1" applyFont="1" applyFill="1" applyAlignment="1">
      <alignment horizontal="center" vertical="center"/>
      <protection/>
    </xf>
    <xf numFmtId="165" fontId="33" fillId="0" borderId="0" xfId="45" applyNumberFormat="1" applyFont="1" applyFill="1" applyAlignment="1">
      <alignment horizontal="center" shrinkToFit="1"/>
    </xf>
    <xf numFmtId="167" fontId="10" fillId="0" borderId="0" xfId="60" applyNumberFormat="1" applyFont="1" applyFill="1" applyAlignment="1">
      <alignment horizontal="right" vertical="center"/>
      <protection/>
    </xf>
    <xf numFmtId="166" fontId="33" fillId="0" borderId="41" xfId="60" applyNumberFormat="1" applyFont="1" applyFill="1" applyBorder="1" applyAlignment="1">
      <alignment horizontal="center" shrinkToFit="1"/>
      <protection/>
    </xf>
    <xf numFmtId="37" fontId="32" fillId="38" borderId="0" xfId="44" applyNumberFormat="1" applyFont="1" applyFill="1" applyAlignment="1">
      <alignment shrinkToFit="1"/>
    </xf>
    <xf numFmtId="37" fontId="32" fillId="38" borderId="0" xfId="60" applyNumberFormat="1" applyFont="1" applyFill="1" applyBorder="1" applyAlignment="1">
      <alignment horizontal="center" shrinkToFit="1"/>
      <protection/>
    </xf>
    <xf numFmtId="166" fontId="32" fillId="0" borderId="21" xfId="60" applyNumberFormat="1" applyFont="1" applyFill="1" applyBorder="1" applyAlignment="1">
      <alignment horizontal="center" vertical="center" shrinkToFit="1"/>
      <protection/>
    </xf>
    <xf numFmtId="37" fontId="32" fillId="0" borderId="0" xfId="60" applyNumberFormat="1" applyFont="1" applyFill="1" applyAlignment="1">
      <alignment horizontal="center" vertical="center" shrinkToFit="1"/>
      <protection/>
    </xf>
    <xf numFmtId="166" fontId="32" fillId="38" borderId="21" xfId="60" applyNumberFormat="1" applyFont="1" applyFill="1" applyBorder="1" applyAlignment="1">
      <alignment horizontal="center" vertical="center" shrinkToFit="1"/>
      <protection/>
    </xf>
    <xf numFmtId="165" fontId="32" fillId="0" borderId="0" xfId="44" applyNumberFormat="1" applyFont="1" applyFill="1" applyAlignment="1">
      <alignment horizontal="center" vertical="center"/>
    </xf>
    <xf numFmtId="0" fontId="81" fillId="0" borderId="0" xfId="60" applyFont="1" applyAlignment="1">
      <alignment horizontal="center" vertical="center" wrapText="1"/>
      <protection/>
    </xf>
    <xf numFmtId="169" fontId="81" fillId="0" borderId="0" xfId="44" applyNumberFormat="1" applyFont="1" applyAlignment="1">
      <alignment horizontal="center" vertical="center" wrapText="1"/>
    </xf>
    <xf numFmtId="167" fontId="9" fillId="0" borderId="0" xfId="60" applyNumberFormat="1" applyFont="1" applyFill="1" applyBorder="1" applyAlignment="1">
      <alignment vertical="center"/>
      <protection/>
    </xf>
    <xf numFmtId="167" fontId="9" fillId="38" borderId="0" xfId="60" applyNumberFormat="1" applyFont="1" applyFill="1" applyBorder="1" applyAlignment="1">
      <alignment vertical="center"/>
      <protection/>
    </xf>
    <xf numFmtId="0" fontId="82" fillId="0" borderId="0" xfId="60" applyFont="1" applyAlignment="1">
      <alignment horizontal="center" vertical="center"/>
      <protection/>
    </xf>
    <xf numFmtId="169" fontId="82" fillId="0" borderId="0" xfId="44" applyNumberFormat="1" applyFont="1" applyAlignment="1">
      <alignment horizontal="center" vertical="center"/>
    </xf>
    <xf numFmtId="165" fontId="9" fillId="0" borderId="0" xfId="46" applyNumberFormat="1" applyFont="1" applyFill="1" applyAlignment="1">
      <alignment horizontal="center" vertical="center"/>
    </xf>
    <xf numFmtId="166" fontId="33" fillId="0" borderId="0" xfId="46" applyNumberFormat="1" applyFont="1" applyFill="1" applyAlignment="1">
      <alignment horizontal="center" vertical="center" shrinkToFit="1"/>
    </xf>
    <xf numFmtId="0" fontId="33" fillId="38" borderId="0" xfId="46" applyNumberFormat="1" applyFont="1" applyFill="1" applyAlignment="1">
      <alignment horizontal="center" vertical="center" shrinkToFit="1" readingOrder="2"/>
    </xf>
    <xf numFmtId="165" fontId="33" fillId="38" borderId="0" xfId="46" applyNumberFormat="1" applyFont="1" applyFill="1" applyAlignment="1">
      <alignment horizontal="center" shrinkToFit="1"/>
    </xf>
    <xf numFmtId="166" fontId="33" fillId="38" borderId="0" xfId="46" applyNumberFormat="1" applyFont="1" applyFill="1" applyAlignment="1">
      <alignment horizontal="center" shrinkToFit="1"/>
    </xf>
    <xf numFmtId="37" fontId="33" fillId="38" borderId="0" xfId="46" applyNumberFormat="1" applyFont="1" applyFill="1" applyAlignment="1">
      <alignment horizontal="center" vertical="center" shrinkToFit="1" readingOrder="2"/>
    </xf>
    <xf numFmtId="165" fontId="33" fillId="38" borderId="0" xfId="46" applyNumberFormat="1" applyFont="1" applyFill="1" applyAlignment="1">
      <alignment horizontal="center" vertical="center" shrinkToFit="1" readingOrder="2"/>
    </xf>
    <xf numFmtId="43" fontId="33" fillId="0" borderId="0" xfId="46" applyNumberFormat="1" applyFont="1" applyAlignment="1">
      <alignment horizontal="center" shrinkToFit="1"/>
    </xf>
    <xf numFmtId="165" fontId="33" fillId="0" borderId="0" xfId="46" applyNumberFormat="1" applyFont="1" applyAlignment="1">
      <alignment horizontal="center" shrinkToFit="1"/>
    </xf>
    <xf numFmtId="37" fontId="33" fillId="0" borderId="0" xfId="60" applyNumberFormat="1" applyFont="1" applyAlignment="1">
      <alignment horizontal="center" shrinkToFit="1"/>
      <protection/>
    </xf>
    <xf numFmtId="37" fontId="33" fillId="38" borderId="0" xfId="46" applyNumberFormat="1" applyFont="1" applyFill="1" applyAlignment="1">
      <alignment horizontal="center" shrinkToFit="1"/>
    </xf>
    <xf numFmtId="167" fontId="2" fillId="0" borderId="0" xfId="60" applyNumberFormat="1" applyFont="1" applyFill="1" applyAlignment="1">
      <alignment horizontal="right" vertical="center" readingOrder="2"/>
      <protection/>
    </xf>
    <xf numFmtId="167" fontId="35" fillId="0" borderId="0" xfId="63" applyNumberFormat="1" applyFont="1" applyFill="1" applyAlignment="1">
      <alignment vertical="center"/>
      <protection/>
    </xf>
    <xf numFmtId="167" fontId="35" fillId="0" borderId="0" xfId="63" applyNumberFormat="1" applyFont="1" applyFill="1" applyAlignment="1">
      <alignment horizontal="center" vertical="center"/>
      <protection/>
    </xf>
    <xf numFmtId="167" fontId="23" fillId="0" borderId="0" xfId="63" applyNumberFormat="1" applyFont="1" applyFill="1" applyAlignment="1">
      <alignment vertical="center"/>
      <protection/>
    </xf>
    <xf numFmtId="167" fontId="35" fillId="0" borderId="0" xfId="63" applyNumberFormat="1" applyFont="1" applyAlignment="1">
      <alignment vertical="center"/>
      <protection/>
    </xf>
    <xf numFmtId="167" fontId="35" fillId="0" borderId="0" xfId="63" applyNumberFormat="1" applyFont="1" applyAlignment="1">
      <alignment horizontal="center" vertical="center"/>
      <protection/>
    </xf>
    <xf numFmtId="167" fontId="23" fillId="0" borderId="0" xfId="63" applyNumberFormat="1" applyFont="1" applyAlignment="1">
      <alignment vertical="center"/>
      <protection/>
    </xf>
    <xf numFmtId="49" fontId="8" fillId="0" borderId="0" xfId="63" applyNumberFormat="1" applyFont="1" applyFill="1" applyAlignment="1">
      <alignment horizontal="left" vertical="center"/>
      <protection/>
    </xf>
    <xf numFmtId="167" fontId="8" fillId="0" borderId="0" xfId="63" applyNumberFormat="1" applyFont="1" applyFill="1" applyAlignment="1">
      <alignment vertical="center"/>
      <protection/>
    </xf>
    <xf numFmtId="0" fontId="8" fillId="0" borderId="0" xfId="63" applyFont="1" applyFill="1" applyAlignment="1">
      <alignment vertical="center"/>
      <protection/>
    </xf>
    <xf numFmtId="167" fontId="23" fillId="0" borderId="0" xfId="63" applyNumberFormat="1" applyFont="1" applyAlignment="1">
      <alignment horizontal="center" vertical="center"/>
      <protection/>
    </xf>
    <xf numFmtId="49" fontId="8" fillId="0" borderId="0" xfId="63" applyNumberFormat="1" applyFont="1" applyFill="1" applyAlignment="1">
      <alignment horizontal="center" vertical="center"/>
      <protection/>
    </xf>
    <xf numFmtId="0" fontId="23" fillId="0" borderId="0" xfId="63" applyFont="1" applyFill="1" applyAlignment="1">
      <alignment vertical="center"/>
      <protection/>
    </xf>
    <xf numFmtId="0" fontId="23" fillId="0" borderId="0" xfId="63" applyFont="1" applyFill="1" applyBorder="1" applyAlignment="1">
      <alignment horizontal="center" vertical="center"/>
      <protection/>
    </xf>
    <xf numFmtId="0" fontId="8" fillId="0" borderId="0" xfId="63" applyFont="1" applyAlignment="1">
      <alignment vertical="center"/>
      <protection/>
    </xf>
    <xf numFmtId="167" fontId="23" fillId="0" borderId="42" xfId="63" applyNumberFormat="1" applyFont="1" applyFill="1" applyBorder="1" applyAlignment="1">
      <alignment horizontal="center" vertical="center"/>
      <protection/>
    </xf>
    <xf numFmtId="0" fontId="23" fillId="0" borderId="42" xfId="63" applyFont="1" applyFill="1" applyBorder="1" applyAlignment="1">
      <alignment horizontal="center" vertical="center"/>
      <protection/>
    </xf>
    <xf numFmtId="167" fontId="23" fillId="0" borderId="0" xfId="63" applyNumberFormat="1" applyFont="1" applyFill="1" applyBorder="1" applyAlignment="1">
      <alignment horizontal="center" vertical="center"/>
      <protection/>
    </xf>
    <xf numFmtId="0" fontId="23" fillId="0" borderId="0" xfId="63" applyFont="1" applyFill="1" applyAlignment="1">
      <alignment horizontal="center" vertical="center"/>
      <protection/>
    </xf>
    <xf numFmtId="0" fontId="23" fillId="0" borderId="0" xfId="63" applyNumberFormat="1" applyFont="1" applyBorder="1" applyAlignment="1">
      <alignment horizontal="center" vertical="center"/>
      <protection/>
    </xf>
    <xf numFmtId="49" fontId="23" fillId="0" borderId="42" xfId="63" applyNumberFormat="1" applyFont="1" applyFill="1" applyBorder="1" applyAlignment="1">
      <alignment horizontal="center" vertical="center"/>
      <protection/>
    </xf>
    <xf numFmtId="49" fontId="23" fillId="0" borderId="0" xfId="63" applyNumberFormat="1" applyFont="1" applyFill="1" applyBorder="1" applyAlignment="1">
      <alignment horizontal="center" vertical="center"/>
      <protection/>
    </xf>
    <xf numFmtId="0" fontId="8" fillId="0" borderId="0" xfId="63" applyFont="1" applyAlignment="1">
      <alignment horizontal="center" vertical="center"/>
      <protection/>
    </xf>
    <xf numFmtId="167" fontId="23" fillId="0" borderId="0" xfId="63" applyNumberFormat="1" applyFont="1" applyFill="1" applyAlignment="1">
      <alignment horizontal="right" vertical="center"/>
      <protection/>
    </xf>
    <xf numFmtId="167" fontId="8" fillId="0" borderId="0" xfId="63" applyNumberFormat="1" applyFont="1" applyFill="1" applyAlignment="1">
      <alignment horizontal="center" vertical="center"/>
      <protection/>
    </xf>
    <xf numFmtId="0" fontId="8" fillId="0" borderId="0" xfId="63" applyFont="1" applyFill="1" applyAlignment="1">
      <alignment horizontal="center" vertical="center"/>
      <protection/>
    </xf>
    <xf numFmtId="0" fontId="8" fillId="38" borderId="46" xfId="63" applyFont="1" applyFill="1" applyBorder="1" applyAlignment="1">
      <alignment horizontal="center" vertical="center"/>
      <protection/>
    </xf>
    <xf numFmtId="0" fontId="8" fillId="0" borderId="49" xfId="63" applyFont="1" applyFill="1" applyBorder="1" applyAlignment="1">
      <alignment horizontal="center" vertical="center"/>
      <protection/>
    </xf>
    <xf numFmtId="0" fontId="8" fillId="0" borderId="46" xfId="63" applyFont="1" applyFill="1" applyBorder="1" applyAlignment="1">
      <alignment horizontal="center" vertical="center"/>
      <protection/>
    </xf>
    <xf numFmtId="0" fontId="8" fillId="0" borderId="0" xfId="63" applyFont="1" applyFill="1" applyAlignment="1">
      <alignment horizontal="center" vertical="center" shrinkToFit="1"/>
      <protection/>
    </xf>
    <xf numFmtId="170" fontId="8" fillId="0" borderId="0" xfId="63" applyNumberFormat="1" applyFont="1" applyFill="1" applyAlignment="1">
      <alignment horizontal="center" vertical="center" shrinkToFit="1" readingOrder="2"/>
      <protection/>
    </xf>
    <xf numFmtId="0" fontId="8" fillId="0" borderId="0" xfId="63" applyFont="1" applyFill="1" applyAlignment="1">
      <alignment vertical="center" shrinkToFit="1"/>
      <protection/>
    </xf>
    <xf numFmtId="0" fontId="8" fillId="38" borderId="0" xfId="63" applyFont="1" applyFill="1" applyAlignment="1">
      <alignment horizontal="center" vertical="center" shrinkToFit="1"/>
      <protection/>
    </xf>
    <xf numFmtId="37" fontId="8" fillId="38" borderId="0" xfId="63" applyNumberFormat="1" applyFont="1" applyFill="1" applyAlignment="1">
      <alignment horizontal="center" vertical="center" shrinkToFit="1"/>
      <protection/>
    </xf>
    <xf numFmtId="37" fontId="8" fillId="0" borderId="0" xfId="63" applyNumberFormat="1" applyFont="1" applyFill="1" applyAlignment="1">
      <alignment horizontal="center" vertical="center" shrinkToFit="1"/>
      <protection/>
    </xf>
    <xf numFmtId="165" fontId="8" fillId="0" borderId="0" xfId="44" applyNumberFormat="1" applyFont="1" applyAlignment="1">
      <alignment horizontal="right" vertical="center"/>
    </xf>
    <xf numFmtId="170" fontId="23" fillId="0" borderId="0" xfId="67" applyNumberFormat="1" applyFont="1" applyAlignment="1">
      <alignment horizontal="center" vertical="center"/>
    </xf>
    <xf numFmtId="0" fontId="11" fillId="0" borderId="0" xfId="61" applyFont="1" applyFill="1" applyAlignment="1">
      <alignment horizontal="left" vertical="center" shrinkToFit="1"/>
      <protection/>
    </xf>
    <xf numFmtId="0" fontId="8" fillId="0" borderId="0" xfId="61" applyFont="1" applyFill="1" applyAlignment="1">
      <alignment horizontal="center" vertical="center" shrinkToFit="1"/>
      <protection/>
    </xf>
    <xf numFmtId="0" fontId="11" fillId="0" borderId="0" xfId="63" applyFont="1" applyFill="1" applyAlignment="1">
      <alignment horizontal="left" vertical="center" shrinkToFit="1"/>
      <protection/>
    </xf>
    <xf numFmtId="37" fontId="8" fillId="0" borderId="0" xfId="63" applyNumberFormat="1" applyFont="1" applyFill="1" applyBorder="1" applyAlignment="1">
      <alignment horizontal="center" vertical="center" shrinkToFit="1"/>
      <protection/>
    </xf>
    <xf numFmtId="0" fontId="8" fillId="0" borderId="0" xfId="63" applyFont="1" applyFill="1" applyBorder="1" applyAlignment="1">
      <alignment horizontal="center" vertical="center"/>
      <protection/>
    </xf>
    <xf numFmtId="0" fontId="8" fillId="0" borderId="0" xfId="60" applyFont="1" applyFill="1" applyAlignment="1">
      <alignment horizontal="center" vertical="center" shrinkToFit="1"/>
      <protection/>
    </xf>
    <xf numFmtId="170" fontId="8" fillId="0" borderId="0" xfId="60" applyNumberFormat="1" applyFont="1" applyFill="1" applyAlignment="1">
      <alignment horizontal="center" vertical="center" shrinkToFit="1" readingOrder="2"/>
      <protection/>
    </xf>
    <xf numFmtId="170" fontId="8" fillId="0" borderId="0" xfId="60" applyNumberFormat="1" applyFont="1" applyFill="1" applyAlignment="1">
      <alignment horizontal="center" vertical="center" shrinkToFit="1"/>
      <protection/>
    </xf>
    <xf numFmtId="37" fontId="23" fillId="38" borderId="46" xfId="63" applyNumberFormat="1" applyFont="1" applyFill="1" applyBorder="1" applyAlignment="1">
      <alignment horizontal="center" vertical="center" shrinkToFit="1"/>
      <protection/>
    </xf>
    <xf numFmtId="37" fontId="23" fillId="0" borderId="0" xfId="63" applyNumberFormat="1" applyFont="1" applyFill="1" applyBorder="1" applyAlignment="1">
      <alignment horizontal="center" vertical="center" shrinkToFit="1"/>
      <protection/>
    </xf>
    <xf numFmtId="37" fontId="23" fillId="0" borderId="46" xfId="63" applyNumberFormat="1" applyFont="1" applyFill="1" applyBorder="1" applyAlignment="1">
      <alignment horizontal="center" vertical="center" shrinkToFit="1"/>
      <protection/>
    </xf>
    <xf numFmtId="37" fontId="23" fillId="0" borderId="0" xfId="63" applyNumberFormat="1" applyFont="1" applyFill="1" applyBorder="1" applyAlignment="1">
      <alignment horizontal="right" vertical="center" shrinkToFit="1"/>
      <protection/>
    </xf>
    <xf numFmtId="37" fontId="23" fillId="38" borderId="0" xfId="63" applyNumberFormat="1" applyFont="1" applyFill="1" applyBorder="1" applyAlignment="1">
      <alignment horizontal="center" vertical="center" shrinkToFit="1"/>
      <protection/>
    </xf>
    <xf numFmtId="37" fontId="23" fillId="38" borderId="42" xfId="63" applyNumberFormat="1" applyFont="1" applyFill="1" applyBorder="1" applyAlignment="1">
      <alignment horizontal="center" vertical="center" shrinkToFit="1"/>
      <protection/>
    </xf>
    <xf numFmtId="37" fontId="23" fillId="0" borderId="42" xfId="63" applyNumberFormat="1" applyFont="1" applyFill="1" applyBorder="1" applyAlignment="1">
      <alignment horizontal="center" vertical="center" shrinkToFit="1"/>
      <protection/>
    </xf>
    <xf numFmtId="167" fontId="8" fillId="0" borderId="0" xfId="63" applyNumberFormat="1" applyFont="1" applyFill="1" applyAlignment="1">
      <alignment horizontal="right" vertical="center"/>
      <protection/>
    </xf>
    <xf numFmtId="167" fontId="23" fillId="0" borderId="0" xfId="63" applyNumberFormat="1" applyFont="1" applyFill="1" applyAlignment="1">
      <alignment horizontal="center" vertical="center" shrinkToFit="1"/>
      <protection/>
    </xf>
    <xf numFmtId="165" fontId="23" fillId="0" borderId="26" xfId="44" applyNumberFormat="1" applyFont="1" applyBorder="1" applyAlignment="1">
      <alignment horizontal="center" vertical="center"/>
    </xf>
    <xf numFmtId="167" fontId="23" fillId="0" borderId="26" xfId="63" applyNumberFormat="1" applyFont="1" applyBorder="1" applyAlignment="1">
      <alignment horizontal="center" vertical="center"/>
      <protection/>
    </xf>
    <xf numFmtId="37" fontId="23" fillId="38" borderId="41" xfId="63" applyNumberFormat="1" applyFont="1" applyFill="1" applyBorder="1" applyAlignment="1">
      <alignment horizontal="center" vertical="center" shrinkToFit="1"/>
      <protection/>
    </xf>
    <xf numFmtId="37" fontId="23" fillId="0" borderId="41" xfId="63" applyNumberFormat="1" applyFont="1" applyFill="1" applyBorder="1" applyAlignment="1">
      <alignment horizontal="center" vertical="center" shrinkToFit="1"/>
      <protection/>
    </xf>
    <xf numFmtId="167" fontId="23" fillId="0" borderId="0" xfId="63" applyNumberFormat="1" applyFont="1" applyFill="1" applyAlignment="1">
      <alignment vertical="center" shrinkToFit="1"/>
      <protection/>
    </xf>
    <xf numFmtId="0" fontId="8" fillId="0" borderId="0" xfId="63" applyFont="1" applyFill="1" applyAlignment="1">
      <alignment horizontal="right" vertical="center"/>
      <protection/>
    </xf>
    <xf numFmtId="0" fontId="83" fillId="0" borderId="0" xfId="63" applyFont="1" applyFill="1" applyAlignment="1">
      <alignment horizontal="right" vertical="center"/>
      <protection/>
    </xf>
    <xf numFmtId="37" fontId="84" fillId="0" borderId="0" xfId="63" applyNumberFormat="1" applyFont="1" applyFill="1" applyBorder="1" applyAlignment="1">
      <alignment horizontal="right" vertical="center" shrinkToFit="1"/>
      <protection/>
    </xf>
    <xf numFmtId="167" fontId="84" fillId="0" borderId="0" xfId="63" applyNumberFormat="1" applyFont="1" applyFill="1" applyAlignment="1">
      <alignment vertical="center" shrinkToFit="1"/>
      <protection/>
    </xf>
    <xf numFmtId="37" fontId="84" fillId="0" borderId="0" xfId="63" applyNumberFormat="1" applyFont="1" applyFill="1" applyBorder="1" applyAlignment="1">
      <alignment horizontal="center" vertical="center" shrinkToFit="1"/>
      <protection/>
    </xf>
    <xf numFmtId="37" fontId="8" fillId="0" borderId="0" xfId="63" applyNumberFormat="1" applyFont="1" applyAlignment="1">
      <alignment vertical="center"/>
      <protection/>
    </xf>
    <xf numFmtId="1" fontId="23" fillId="0" borderId="0" xfId="63" applyNumberFormat="1" applyFont="1" applyFill="1" applyAlignment="1">
      <alignment horizontal="left" vertical="center"/>
      <protection/>
    </xf>
    <xf numFmtId="167" fontId="23" fillId="0" borderId="0" xfId="63" applyNumberFormat="1" applyFont="1" applyFill="1" applyAlignment="1">
      <alignment horizontal="center" vertical="center"/>
      <protection/>
    </xf>
    <xf numFmtId="0" fontId="23" fillId="38" borderId="42" xfId="63" applyNumberFormat="1" applyFont="1" applyFill="1" applyBorder="1" applyAlignment="1">
      <alignment horizontal="center" vertical="center" wrapText="1"/>
      <protection/>
    </xf>
    <xf numFmtId="0" fontId="23" fillId="0" borderId="42" xfId="63" applyNumberFormat="1" applyFont="1" applyFill="1" applyBorder="1" applyAlignment="1">
      <alignment horizontal="center" vertical="center"/>
      <protection/>
    </xf>
    <xf numFmtId="165" fontId="23" fillId="0" borderId="0" xfId="44" applyNumberFormat="1" applyFont="1" applyAlignment="1">
      <alignment horizontal="center" vertical="center"/>
    </xf>
    <xf numFmtId="49" fontId="8" fillId="38" borderId="0" xfId="63" applyNumberFormat="1" applyFont="1" applyFill="1" applyAlignment="1">
      <alignment horizontal="center" vertical="center"/>
      <protection/>
    </xf>
    <xf numFmtId="171" fontId="8" fillId="0" borderId="0" xfId="63" applyNumberFormat="1" applyFont="1" applyFill="1" applyBorder="1" applyAlignment="1">
      <alignment horizontal="center" vertical="center"/>
      <protection/>
    </xf>
    <xf numFmtId="167" fontId="8" fillId="38" borderId="0" xfId="63" applyNumberFormat="1" applyFont="1" applyFill="1" applyAlignment="1">
      <alignment horizontal="center" vertical="center"/>
      <protection/>
    </xf>
    <xf numFmtId="171" fontId="8" fillId="0" borderId="0" xfId="63" applyNumberFormat="1" applyFont="1" applyFill="1" applyBorder="1" applyAlignment="1">
      <alignment vertical="center"/>
      <protection/>
    </xf>
    <xf numFmtId="167" fontId="23" fillId="38" borderId="41" xfId="63" applyNumberFormat="1" applyFont="1" applyFill="1" applyBorder="1" applyAlignment="1">
      <alignment horizontal="center" vertical="center"/>
      <protection/>
    </xf>
    <xf numFmtId="165" fontId="8" fillId="0" borderId="0" xfId="44" applyNumberFormat="1" applyFont="1" applyFill="1" applyBorder="1" applyAlignment="1">
      <alignment vertical="center"/>
    </xf>
    <xf numFmtId="167" fontId="23" fillId="0" borderId="41" xfId="63" applyNumberFormat="1" applyFont="1" applyFill="1" applyBorder="1" applyAlignment="1">
      <alignment horizontal="center" vertical="center"/>
      <protection/>
    </xf>
    <xf numFmtId="49" fontId="8" fillId="0" borderId="0" xfId="63" applyNumberFormat="1" applyFont="1" applyAlignment="1">
      <alignment horizontal="center" vertical="center"/>
      <protection/>
    </xf>
    <xf numFmtId="167" fontId="8" fillId="0" borderId="0" xfId="63" applyNumberFormat="1" applyFont="1" applyAlignment="1">
      <alignment vertical="center"/>
      <protection/>
    </xf>
    <xf numFmtId="167" fontId="8" fillId="0" borderId="0" xfId="63" applyNumberFormat="1" applyFont="1" applyBorder="1" applyAlignment="1">
      <alignment horizontal="center" vertical="center"/>
      <protection/>
    </xf>
    <xf numFmtId="165" fontId="8" fillId="0" borderId="0" xfId="44" applyNumberFormat="1" applyFont="1" applyBorder="1" applyAlignment="1">
      <alignment vertical="center"/>
    </xf>
    <xf numFmtId="167" fontId="8" fillId="0" borderId="0" xfId="63" applyNumberFormat="1" applyFont="1" applyFill="1" applyBorder="1" applyAlignment="1">
      <alignment horizontal="center" vertical="center"/>
      <protection/>
    </xf>
    <xf numFmtId="49" fontId="85" fillId="0" borderId="0" xfId="63" applyNumberFormat="1" applyFont="1" applyAlignment="1">
      <alignment horizontal="right" vertical="center"/>
      <protection/>
    </xf>
    <xf numFmtId="171" fontId="23" fillId="0" borderId="0" xfId="63" applyNumberFormat="1" applyFont="1" applyBorder="1" applyAlignment="1">
      <alignment horizontal="center" vertical="center"/>
      <protection/>
    </xf>
    <xf numFmtId="171" fontId="23" fillId="0" borderId="0" xfId="63" applyNumberFormat="1" applyFont="1" applyAlignment="1">
      <alignment horizontal="center" vertical="center"/>
      <protection/>
    </xf>
    <xf numFmtId="0" fontId="36" fillId="0" borderId="0" xfId="63" applyFont="1" applyAlignment="1">
      <alignment horizontal="center" vertical="center"/>
      <protection/>
    </xf>
    <xf numFmtId="167" fontId="10" fillId="38" borderId="46" xfId="63" applyNumberFormat="1" applyFont="1" applyFill="1" applyBorder="1" applyAlignment="1">
      <alignment horizontal="center" vertical="center"/>
      <protection/>
    </xf>
    <xf numFmtId="3" fontId="10" fillId="38" borderId="49" xfId="63" applyNumberFormat="1" applyFont="1" applyFill="1" applyBorder="1" applyAlignment="1">
      <alignment horizontal="center" vertical="center"/>
      <protection/>
    </xf>
    <xf numFmtId="167" fontId="23" fillId="38" borderId="46" xfId="63" applyNumberFormat="1" applyFont="1" applyFill="1" applyBorder="1" applyAlignment="1">
      <alignment horizontal="center" vertical="center" wrapText="1"/>
      <protection/>
    </xf>
    <xf numFmtId="167" fontId="10" fillId="38" borderId="49" xfId="63" applyNumberFormat="1" applyFont="1" applyFill="1" applyBorder="1" applyAlignment="1">
      <alignment vertical="center"/>
      <protection/>
    </xf>
    <xf numFmtId="167" fontId="10" fillId="38" borderId="49" xfId="63" applyNumberFormat="1" applyFont="1" applyFill="1" applyBorder="1" applyAlignment="1">
      <alignment horizontal="center" vertical="center"/>
      <protection/>
    </xf>
    <xf numFmtId="3" fontId="8" fillId="0" borderId="0" xfId="63" applyNumberFormat="1" applyFont="1" applyAlignment="1">
      <alignment horizontal="right" vertical="center" readingOrder="2"/>
      <protection/>
    </xf>
    <xf numFmtId="3" fontId="8" fillId="38" borderId="0" xfId="63" applyNumberFormat="1" applyFont="1" applyFill="1" applyAlignment="1">
      <alignment horizontal="center" vertical="center"/>
      <protection/>
    </xf>
    <xf numFmtId="3" fontId="23" fillId="38" borderId="0" xfId="63" applyNumberFormat="1" applyFont="1" applyFill="1" applyAlignment="1">
      <alignment horizontal="center" vertical="center"/>
      <protection/>
    </xf>
    <xf numFmtId="3" fontId="36" fillId="0" borderId="0" xfId="63" applyNumberFormat="1" applyFont="1" applyAlignment="1">
      <alignment horizontal="center" vertical="center"/>
      <protection/>
    </xf>
    <xf numFmtId="3" fontId="23" fillId="0" borderId="0" xfId="63" applyNumberFormat="1" applyFont="1" applyAlignment="1">
      <alignment horizontal="center" vertical="center"/>
      <protection/>
    </xf>
    <xf numFmtId="3" fontId="8" fillId="38" borderId="0" xfId="63" applyNumberFormat="1" applyFont="1" applyFill="1" applyBorder="1" applyAlignment="1">
      <alignment horizontal="center" vertical="center"/>
      <protection/>
    </xf>
    <xf numFmtId="167" fontId="23" fillId="0" borderId="0" xfId="63" applyNumberFormat="1" applyFont="1" applyAlignment="1">
      <alignment horizontal="right" vertical="center" wrapText="1"/>
      <protection/>
    </xf>
    <xf numFmtId="3" fontId="23" fillId="38" borderId="49" xfId="63" applyNumberFormat="1" applyFont="1" applyFill="1" applyBorder="1" applyAlignment="1">
      <alignment horizontal="center" vertical="center"/>
      <protection/>
    </xf>
    <xf numFmtId="3" fontId="23" fillId="38" borderId="0" xfId="63" applyNumberFormat="1" applyFont="1" applyFill="1" applyBorder="1" applyAlignment="1">
      <alignment horizontal="center" vertical="center"/>
      <protection/>
    </xf>
    <xf numFmtId="167" fontId="8" fillId="0" borderId="0" xfId="63" applyNumberFormat="1" applyFont="1" applyAlignment="1">
      <alignment horizontal="right" vertical="center" wrapText="1"/>
      <protection/>
    </xf>
    <xf numFmtId="3" fontId="8" fillId="38" borderId="42" xfId="63" applyNumberFormat="1" applyFont="1" applyFill="1" applyBorder="1" applyAlignment="1">
      <alignment horizontal="center" vertical="center"/>
      <protection/>
    </xf>
    <xf numFmtId="167" fontId="2" fillId="0" borderId="0" xfId="63" applyNumberFormat="1" applyFont="1" applyAlignment="1">
      <alignment horizontal="right" vertical="center" wrapText="1"/>
      <protection/>
    </xf>
    <xf numFmtId="167" fontId="10" fillId="0" borderId="0" xfId="63" applyNumberFormat="1" applyFont="1" applyFill="1" applyAlignment="1">
      <alignment vertical="center"/>
      <protection/>
    </xf>
    <xf numFmtId="3" fontId="23" fillId="38" borderId="41" xfId="63" applyNumberFormat="1" applyFont="1" applyFill="1" applyBorder="1" applyAlignment="1">
      <alignment horizontal="center" vertical="center"/>
      <protection/>
    </xf>
    <xf numFmtId="3" fontId="23" fillId="38" borderId="21" xfId="63" applyNumberFormat="1" applyFont="1" applyFill="1" applyBorder="1" applyAlignment="1">
      <alignment horizontal="center" vertical="center"/>
      <protection/>
    </xf>
    <xf numFmtId="167" fontId="23" fillId="0" borderId="50" xfId="63" applyNumberFormat="1" applyFont="1" applyBorder="1" applyAlignment="1">
      <alignment horizontal="center" vertical="center"/>
      <protection/>
    </xf>
    <xf numFmtId="49" fontId="8" fillId="0" borderId="0" xfId="63" applyNumberFormat="1" applyFont="1" applyFill="1" applyAlignment="1">
      <alignment horizontal="right" vertical="center" wrapText="1"/>
      <protection/>
    </xf>
    <xf numFmtId="49" fontId="8" fillId="0" borderId="0" xfId="63" applyNumberFormat="1" applyFont="1" applyFill="1" applyAlignment="1">
      <alignment horizontal="right" vertical="center"/>
      <protection/>
    </xf>
    <xf numFmtId="1" fontId="23" fillId="0" borderId="0" xfId="63" applyNumberFormat="1" applyFont="1" applyAlignment="1">
      <alignment horizontal="left" vertical="center"/>
      <protection/>
    </xf>
    <xf numFmtId="1" fontId="3" fillId="33" borderId="20" xfId="0" applyNumberFormat="1" applyFont="1" applyFill="1" applyBorder="1" applyAlignment="1">
      <alignment horizontal="center" wrapText="1" readingOrder="2"/>
    </xf>
    <xf numFmtId="3" fontId="5" fillId="0" borderId="48" xfId="0" applyNumberFormat="1" applyFont="1" applyBorder="1" applyAlignment="1">
      <alignment horizontal="center" wrapText="1" readingOrder="1"/>
    </xf>
    <xf numFmtId="3" fontId="5" fillId="0" borderId="17" xfId="0" applyNumberFormat="1" applyFont="1" applyBorder="1" applyAlignment="1">
      <alignment horizontal="center" wrapText="1" readingOrder="1"/>
    </xf>
    <xf numFmtId="3" fontId="5" fillId="0" borderId="48" xfId="0" applyNumberFormat="1" applyFont="1" applyBorder="1" applyAlignment="1">
      <alignment horizontal="center" vertical="center" wrapText="1" readingOrder="1"/>
    </xf>
    <xf numFmtId="3" fontId="5" fillId="0" borderId="17" xfId="0" applyNumberFormat="1" applyFont="1" applyBorder="1" applyAlignment="1">
      <alignment horizontal="center" vertical="center" wrapText="1" readingOrder="1"/>
    </xf>
    <xf numFmtId="3" fontId="5" fillId="0" borderId="51" xfId="0" applyNumberFormat="1" applyFont="1" applyBorder="1" applyAlignment="1">
      <alignment horizontal="center" vertical="center" wrapText="1" readingOrder="1"/>
    </xf>
    <xf numFmtId="3" fontId="5" fillId="0" borderId="52" xfId="0" applyNumberFormat="1" applyFont="1" applyBorder="1" applyAlignment="1">
      <alignment horizontal="center" vertical="center" wrapText="1" readingOrder="1"/>
    </xf>
    <xf numFmtId="0" fontId="4" fillId="0" borderId="53" xfId="0" applyFont="1" applyBorder="1" applyAlignment="1">
      <alignment horizontal="justify" vertical="top" wrapText="1" readingOrder="2"/>
    </xf>
    <xf numFmtId="0" fontId="2" fillId="0" borderId="22" xfId="0" applyFont="1" applyBorder="1" applyAlignment="1">
      <alignment horizontal="justify" vertical="top" wrapText="1" readingOrder="2"/>
    </xf>
    <xf numFmtId="0" fontId="0" fillId="0" borderId="13" xfId="0" applyFont="1" applyBorder="1" applyAlignment="1">
      <alignment horizontal="right" indent="1" readingOrder="2"/>
    </xf>
    <xf numFmtId="0" fontId="2" fillId="0" borderId="54" xfId="0" applyFont="1" applyBorder="1" applyAlignment="1">
      <alignment horizontal="right" readingOrder="2"/>
    </xf>
    <xf numFmtId="3" fontId="5" fillId="0" borderId="55" xfId="0" applyNumberFormat="1" applyFont="1" applyBorder="1" applyAlignment="1">
      <alignment horizontal="center" vertical="center" wrapText="1" readingOrder="2"/>
    </xf>
    <xf numFmtId="3" fontId="5" fillId="0" borderId="17" xfId="0" applyNumberFormat="1" applyFont="1" applyBorder="1" applyAlignment="1">
      <alignment horizontal="center" vertical="center"/>
    </xf>
    <xf numFmtId="3" fontId="5" fillId="0" borderId="51" xfId="0" applyNumberFormat="1" applyFont="1" applyBorder="1" applyAlignment="1">
      <alignment horizontal="center" vertical="center"/>
    </xf>
    <xf numFmtId="3" fontId="5" fillId="0" borderId="48" xfId="0" applyNumberFormat="1" applyFont="1" applyFill="1" applyBorder="1" applyAlignment="1">
      <alignment horizontal="center" wrapText="1" readingOrder="1"/>
    </xf>
    <xf numFmtId="3" fontId="5" fillId="0" borderId="10" xfId="0" applyNumberFormat="1" applyFont="1" applyFill="1" applyBorder="1" applyAlignment="1">
      <alignment horizontal="center" wrapText="1" readingOrder="1"/>
    </xf>
    <xf numFmtId="3" fontId="5" fillId="0" borderId="10" xfId="0" applyNumberFormat="1" applyFont="1" applyBorder="1" applyAlignment="1">
      <alignment horizontal="center" wrapText="1" readingOrder="1"/>
    </xf>
    <xf numFmtId="0" fontId="4" fillId="33" borderId="56" xfId="0" applyFont="1" applyFill="1" applyBorder="1" applyAlignment="1">
      <alignment horizontal="center" vertical="center" textRotation="180" wrapText="1" readingOrder="2"/>
    </xf>
    <xf numFmtId="0" fontId="4" fillId="33" borderId="15" xfId="0" applyFont="1" applyFill="1" applyBorder="1" applyAlignment="1">
      <alignment horizontal="center" vertical="center" textRotation="180" wrapText="1" readingOrder="2"/>
    </xf>
    <xf numFmtId="0" fontId="4" fillId="33" borderId="57" xfId="0" applyFont="1" applyFill="1" applyBorder="1" applyAlignment="1">
      <alignment horizontal="center" vertical="center" textRotation="180" wrapText="1" readingOrder="2"/>
    </xf>
    <xf numFmtId="3" fontId="5" fillId="0" borderId="58" xfId="0" applyNumberFormat="1" applyFont="1" applyBorder="1" applyAlignment="1">
      <alignment horizontal="center" vertical="center" wrapText="1" readingOrder="2"/>
    </xf>
    <xf numFmtId="3" fontId="5" fillId="0" borderId="59" xfId="0" applyNumberFormat="1" applyFont="1" applyBorder="1" applyAlignment="1">
      <alignment horizontal="center" vertical="center" wrapText="1" readingOrder="2"/>
    </xf>
    <xf numFmtId="3" fontId="5" fillId="0" borderId="27" xfId="0" applyNumberFormat="1" applyFont="1" applyBorder="1" applyAlignment="1">
      <alignment horizontal="center" vertical="center" wrapText="1" readingOrder="2"/>
    </xf>
    <xf numFmtId="3" fontId="5" fillId="0" borderId="32" xfId="0" applyNumberFormat="1" applyFont="1" applyBorder="1" applyAlignment="1">
      <alignment horizontal="center" vertical="center" wrapText="1" readingOrder="2"/>
    </xf>
    <xf numFmtId="3" fontId="5" fillId="0" borderId="33" xfId="0" applyNumberFormat="1" applyFont="1" applyBorder="1" applyAlignment="1">
      <alignment horizontal="center" vertical="center" wrapText="1" readingOrder="2"/>
    </xf>
    <xf numFmtId="3" fontId="5" fillId="0" borderId="32" xfId="59" applyNumberFormat="1" applyFont="1" applyBorder="1" applyAlignment="1">
      <alignment horizontal="center" vertical="center" shrinkToFit="1" readingOrder="2"/>
      <protection/>
    </xf>
    <xf numFmtId="3" fontId="5" fillId="0" borderId="35" xfId="59" applyNumberFormat="1" applyFont="1" applyBorder="1" applyAlignment="1">
      <alignment horizontal="center" vertical="center" shrinkToFit="1" readingOrder="2"/>
      <protection/>
    </xf>
    <xf numFmtId="3" fontId="5" fillId="0" borderId="38" xfId="0" applyNumberFormat="1" applyFont="1" applyBorder="1" applyAlignment="1">
      <alignment horizontal="center" vertical="center" wrapText="1" readingOrder="2"/>
    </xf>
    <xf numFmtId="3" fontId="5" fillId="0" borderId="60" xfId="0" applyNumberFormat="1" applyFont="1" applyBorder="1" applyAlignment="1">
      <alignment horizontal="center" vertical="center" wrapText="1" readingOrder="2"/>
    </xf>
    <xf numFmtId="3" fontId="5" fillId="0" borderId="61" xfId="0" applyNumberFormat="1" applyFont="1" applyBorder="1" applyAlignment="1">
      <alignment horizontal="center" vertical="center" wrapText="1" readingOrder="2"/>
    </xf>
    <xf numFmtId="3" fontId="5" fillId="0" borderId="62" xfId="0" applyNumberFormat="1" applyFont="1" applyBorder="1" applyAlignment="1">
      <alignment horizontal="center" vertical="center" wrapText="1" readingOrder="2"/>
    </xf>
    <xf numFmtId="3" fontId="5" fillId="0" borderId="63" xfId="0" applyNumberFormat="1" applyFont="1" applyBorder="1" applyAlignment="1">
      <alignment horizontal="center" vertical="center" wrapText="1" readingOrder="2"/>
    </xf>
    <xf numFmtId="164" fontId="5" fillId="0" borderId="64" xfId="0" applyNumberFormat="1" applyFont="1" applyBorder="1" applyAlignment="1">
      <alignment horizontal="center" vertical="center" wrapText="1" readingOrder="2"/>
    </xf>
    <xf numFmtId="164" fontId="5" fillId="0" borderId="65" xfId="0" applyNumberFormat="1" applyFont="1" applyBorder="1" applyAlignment="1">
      <alignment horizontal="center" vertical="center" wrapText="1" readingOrder="2"/>
    </xf>
    <xf numFmtId="164" fontId="5" fillId="0" borderId="50" xfId="0" applyNumberFormat="1" applyFont="1" applyBorder="1" applyAlignment="1">
      <alignment horizontal="center" vertical="center" wrapText="1" readingOrder="2"/>
    </xf>
    <xf numFmtId="0" fontId="2" fillId="33" borderId="24" xfId="0" applyFont="1" applyFill="1" applyBorder="1" applyAlignment="1">
      <alignment horizontal="center" vertical="center" wrapText="1" readingOrder="2"/>
    </xf>
    <xf numFmtId="0" fontId="2" fillId="0" borderId="22" xfId="0" applyFont="1" applyBorder="1" applyAlignment="1">
      <alignment horizontal="justify" vertical="center" wrapText="1" readingOrder="2"/>
    </xf>
    <xf numFmtId="0" fontId="4" fillId="0" borderId="22" xfId="0" applyFont="1" applyBorder="1" applyAlignment="1">
      <alignment vertical="center" wrapText="1" readingOrder="2"/>
    </xf>
    <xf numFmtId="1" fontId="3" fillId="33" borderId="65" xfId="0" applyNumberFormat="1" applyFont="1" applyFill="1" applyBorder="1" applyAlignment="1">
      <alignment horizontal="center" vertical="center" wrapText="1" readingOrder="2"/>
    </xf>
    <xf numFmtId="3" fontId="5" fillId="0" borderId="64" xfId="0" applyNumberFormat="1" applyFont="1" applyBorder="1" applyAlignment="1">
      <alignment horizontal="center" wrapText="1" readingOrder="2"/>
    </xf>
    <xf numFmtId="164" fontId="3" fillId="0" borderId="64" xfId="0" applyNumberFormat="1" applyFont="1" applyBorder="1" applyAlignment="1">
      <alignment horizontal="center" vertical="center" wrapText="1" readingOrder="2"/>
    </xf>
    <xf numFmtId="3" fontId="5" fillId="0" borderId="66" xfId="0" applyNumberFormat="1" applyFont="1" applyBorder="1" applyAlignment="1">
      <alignment horizontal="center" vertical="center" wrapText="1" readingOrder="2"/>
    </xf>
    <xf numFmtId="3" fontId="5" fillId="0" borderId="28" xfId="0" applyNumberFormat="1" applyFont="1" applyBorder="1" applyAlignment="1">
      <alignment horizontal="center" vertical="center" wrapText="1" readingOrder="2"/>
    </xf>
    <xf numFmtId="3" fontId="5" fillId="0" borderId="67" xfId="0" applyNumberFormat="1" applyFont="1" applyBorder="1" applyAlignment="1">
      <alignment horizontal="center" vertical="center" wrapText="1" readingOrder="2"/>
    </xf>
    <xf numFmtId="0" fontId="3" fillId="33" borderId="20" xfId="0" applyFont="1" applyFill="1" applyBorder="1" applyAlignment="1">
      <alignment horizontal="center" vertical="center" wrapText="1" readingOrder="2"/>
    </xf>
    <xf numFmtId="0" fontId="4" fillId="0" borderId="18" xfId="0" applyFont="1" applyBorder="1" applyAlignment="1">
      <alignment horizontal="justify" vertical="center" wrapText="1" readingOrder="2"/>
    </xf>
    <xf numFmtId="3" fontId="5" fillId="0" borderId="48" xfId="42" applyNumberFormat="1" applyFont="1" applyBorder="1" applyAlignment="1">
      <alignment horizontal="center" wrapText="1" readingOrder="1"/>
    </xf>
    <xf numFmtId="0" fontId="4" fillId="0" borderId="12" xfId="0" applyFont="1" applyBorder="1" applyAlignment="1">
      <alignment horizontal="right" vertical="center" wrapText="1" readingOrder="2"/>
    </xf>
    <xf numFmtId="3" fontId="5" fillId="0" borderId="52" xfId="42" applyNumberFormat="1" applyFont="1" applyBorder="1" applyAlignment="1">
      <alignment horizontal="center" wrapText="1" readingOrder="1"/>
    </xf>
    <xf numFmtId="3" fontId="5" fillId="0" borderId="10" xfId="42" applyNumberFormat="1" applyFont="1" applyBorder="1" applyAlignment="1">
      <alignment horizontal="center" wrapText="1" readingOrder="1"/>
    </xf>
    <xf numFmtId="0" fontId="4" fillId="0" borderId="12" xfId="0" applyFont="1" applyBorder="1" applyAlignment="1">
      <alignment horizontal="justify" vertical="center" wrapText="1" readingOrder="2"/>
    </xf>
    <xf numFmtId="0" fontId="4" fillId="0" borderId="12" xfId="0" applyFont="1" applyBorder="1" applyAlignment="1">
      <alignment horizontal="right" vertical="center" wrapText="1" indent="1" readingOrder="2"/>
    </xf>
    <xf numFmtId="0" fontId="2" fillId="0" borderId="12" xfId="0" applyFont="1" applyBorder="1" applyAlignment="1">
      <alignment horizontal="right" vertical="center" wrapText="1" readingOrder="2"/>
    </xf>
    <xf numFmtId="3" fontId="5" fillId="0" borderId="68" xfId="42" applyNumberFormat="1" applyFont="1" applyBorder="1" applyAlignment="1">
      <alignment horizontal="center" wrapText="1" readingOrder="1"/>
    </xf>
    <xf numFmtId="3" fontId="5" fillId="0" borderId="69" xfId="42" applyNumberFormat="1" applyFont="1" applyBorder="1" applyAlignment="1">
      <alignment horizontal="center" wrapText="1" readingOrder="1"/>
    </xf>
    <xf numFmtId="0" fontId="4" fillId="0" borderId="47" xfId="0" applyFont="1" applyBorder="1" applyAlignment="1">
      <alignment horizontal="center" vertical="center" wrapText="1"/>
    </xf>
    <xf numFmtId="0" fontId="4" fillId="0" borderId="0" xfId="0" applyFont="1" applyBorder="1" applyAlignment="1">
      <alignment horizontal="center" vertical="center"/>
    </xf>
    <xf numFmtId="0" fontId="4" fillId="0" borderId="47" xfId="0" applyFont="1" applyBorder="1" applyAlignment="1">
      <alignment horizontal="center" vertical="center"/>
    </xf>
    <xf numFmtId="0" fontId="4" fillId="0" borderId="70" xfId="0" applyFont="1" applyBorder="1" applyAlignment="1">
      <alignment horizontal="right" vertical="center"/>
    </xf>
    <xf numFmtId="0" fontId="4" fillId="0" borderId="0" xfId="0" applyFont="1" applyBorder="1" applyAlignment="1">
      <alignment horizontal="right" vertical="center"/>
    </xf>
    <xf numFmtId="0" fontId="4" fillId="0" borderId="47" xfId="0" applyFont="1" applyBorder="1" applyAlignment="1">
      <alignment horizontal="center" vertical="top" wrapText="1"/>
    </xf>
    <xf numFmtId="0" fontId="4" fillId="0" borderId="47" xfId="0" applyFont="1" applyBorder="1" applyAlignment="1">
      <alignment horizontal="center" vertical="top"/>
    </xf>
    <xf numFmtId="0" fontId="9" fillId="0" borderId="47" xfId="0" applyFont="1" applyBorder="1" applyAlignment="1">
      <alignment horizontal="center" vertical="center" wrapText="1"/>
    </xf>
    <xf numFmtId="0" fontId="2" fillId="0" borderId="71" xfId="0" applyFont="1" applyBorder="1" applyAlignment="1">
      <alignment horizontal="center" vertical="center"/>
    </xf>
    <xf numFmtId="0" fontId="2" fillId="0" borderId="20" xfId="0" applyFont="1" applyBorder="1" applyAlignment="1">
      <alignment horizontal="center" vertical="center"/>
    </xf>
    <xf numFmtId="0" fontId="4" fillId="0" borderId="0" xfId="0" applyFont="1" applyBorder="1" applyAlignment="1">
      <alignment horizontal="center" vertical="center" wrapText="1"/>
    </xf>
    <xf numFmtId="0" fontId="4" fillId="0" borderId="70" xfId="0" applyFont="1" applyBorder="1" applyAlignment="1">
      <alignment horizontal="right"/>
    </xf>
    <xf numFmtId="0" fontId="8" fillId="0" borderId="0" xfId="63" applyFont="1" applyFill="1" applyAlignment="1">
      <alignment horizontal="right" vertical="center"/>
      <protection/>
    </xf>
    <xf numFmtId="49" fontId="23" fillId="38" borderId="0" xfId="63" applyNumberFormat="1" applyFont="1" applyFill="1" applyBorder="1" applyAlignment="1">
      <alignment horizontal="center" vertical="center" wrapText="1"/>
      <protection/>
    </xf>
    <xf numFmtId="0" fontId="0" fillId="0" borderId="0" xfId="63" applyAlignment="1">
      <alignment horizontal="center" vertical="center"/>
      <protection/>
    </xf>
    <xf numFmtId="0" fontId="23" fillId="34" borderId="0" xfId="63" applyFont="1" applyFill="1" applyAlignment="1">
      <alignment horizontal="center"/>
      <protection/>
    </xf>
    <xf numFmtId="167" fontId="35" fillId="0" borderId="0" xfId="63" applyNumberFormat="1" applyFont="1" applyFill="1" applyAlignment="1">
      <alignment horizontal="center" vertical="center"/>
      <protection/>
    </xf>
    <xf numFmtId="167" fontId="35" fillId="0" borderId="0" xfId="63" applyNumberFormat="1" applyFont="1" applyAlignment="1">
      <alignment horizontal="center" vertical="center"/>
      <protection/>
    </xf>
    <xf numFmtId="0" fontId="23" fillId="0" borderId="0" xfId="63" applyFont="1" applyFill="1" applyBorder="1" applyAlignment="1">
      <alignment horizontal="center" vertical="center"/>
      <protection/>
    </xf>
    <xf numFmtId="0" fontId="23" fillId="0" borderId="42" xfId="63" applyFont="1" applyFill="1" applyBorder="1" applyAlignment="1">
      <alignment horizontal="center" vertical="center"/>
      <protection/>
    </xf>
    <xf numFmtId="49" fontId="23" fillId="38" borderId="46" xfId="63" applyNumberFormat="1" applyFont="1" applyFill="1" applyBorder="1" applyAlignment="1">
      <alignment horizontal="center" vertical="center" wrapText="1"/>
      <protection/>
    </xf>
    <xf numFmtId="0" fontId="36" fillId="38" borderId="46" xfId="63" applyNumberFormat="1" applyFont="1" applyFill="1" applyBorder="1" applyAlignment="1">
      <alignment horizontal="center" vertical="center"/>
      <protection/>
    </xf>
    <xf numFmtId="0" fontId="0" fillId="0" borderId="47" xfId="0" applyBorder="1" applyAlignment="1">
      <alignment/>
    </xf>
    <xf numFmtId="0" fontId="70" fillId="0" borderId="0" xfId="58" applyFont="1" applyBorder="1" applyAlignment="1">
      <alignment horizontal="center"/>
      <protection/>
    </xf>
    <xf numFmtId="0" fontId="70" fillId="0" borderId="72" xfId="58" applyFont="1" applyBorder="1" applyAlignment="1">
      <alignment horizontal="center"/>
      <protection/>
    </xf>
    <xf numFmtId="0" fontId="70" fillId="0" borderId="0" xfId="58" applyFont="1" applyAlignment="1">
      <alignment horizontal="center"/>
      <protection/>
    </xf>
    <xf numFmtId="0" fontId="86" fillId="0" borderId="73" xfId="58" applyFont="1" applyFill="1" applyBorder="1" applyAlignment="1">
      <alignment horizontal="center" vertical="center" wrapText="1"/>
      <protection/>
    </xf>
    <xf numFmtId="0" fontId="86" fillId="0" borderId="74" xfId="58" applyFont="1" applyFill="1" applyBorder="1" applyAlignment="1">
      <alignment horizontal="center" vertical="center" wrapText="1"/>
      <protection/>
    </xf>
    <xf numFmtId="0" fontId="86" fillId="0" borderId="40" xfId="58" applyFont="1" applyFill="1" applyBorder="1" applyAlignment="1">
      <alignment horizontal="center" vertical="center" wrapText="1"/>
      <protection/>
    </xf>
    <xf numFmtId="0" fontId="87" fillId="0" borderId="73" xfId="58" applyFont="1" applyBorder="1" applyAlignment="1">
      <alignment horizontal="center"/>
      <protection/>
    </xf>
    <xf numFmtId="0" fontId="87" fillId="0" borderId="74" xfId="58" applyFont="1" applyBorder="1" applyAlignment="1">
      <alignment horizontal="center"/>
      <protection/>
    </xf>
    <xf numFmtId="0" fontId="87" fillId="0" borderId="40" xfId="58" applyFont="1" applyBorder="1" applyAlignment="1">
      <alignment horizontal="center"/>
      <protection/>
    </xf>
    <xf numFmtId="3" fontId="74" fillId="0" borderId="73" xfId="58" applyNumberFormat="1" applyFont="1" applyFill="1" applyBorder="1" applyAlignment="1">
      <alignment horizontal="center" vertical="center" wrapText="1" readingOrder="2"/>
      <protection/>
    </xf>
    <xf numFmtId="3" fontId="74" fillId="0" borderId="40" xfId="58" applyNumberFormat="1" applyFont="1" applyFill="1" applyBorder="1" applyAlignment="1">
      <alignment horizontal="center" vertical="center" wrapText="1" readingOrder="2"/>
      <protection/>
    </xf>
    <xf numFmtId="0" fontId="75" fillId="36" borderId="28" xfId="58" applyFont="1" applyFill="1" applyBorder="1" applyAlignment="1">
      <alignment horizontal="center" vertical="center" wrapText="1" readingOrder="2"/>
      <protection/>
    </xf>
    <xf numFmtId="0" fontId="75" fillId="36" borderId="31" xfId="58" applyFont="1" applyFill="1" applyBorder="1" applyAlignment="1">
      <alignment horizontal="center" vertical="center" wrapText="1" readingOrder="2"/>
      <protection/>
    </xf>
    <xf numFmtId="0" fontId="10" fillId="34" borderId="0" xfId="60" applyFont="1" applyFill="1" applyAlignment="1">
      <alignment horizontal="center"/>
      <protection/>
    </xf>
    <xf numFmtId="167" fontId="27" fillId="0" borderId="0" xfId="60" applyNumberFormat="1" applyFont="1" applyFill="1" applyAlignment="1">
      <alignment horizontal="center" vertical="center"/>
      <protection/>
    </xf>
    <xf numFmtId="0" fontId="26" fillId="0" borderId="0" xfId="60" applyNumberFormat="1" applyFont="1" applyFill="1" applyBorder="1" applyAlignment="1">
      <alignment horizontal="center"/>
      <protection/>
    </xf>
    <xf numFmtId="167" fontId="10" fillId="0" borderId="0" xfId="60" applyNumberFormat="1" applyFont="1" applyBorder="1" applyAlignment="1">
      <alignment horizontal="center" textRotation="90"/>
      <protection/>
    </xf>
    <xf numFmtId="49" fontId="10" fillId="38" borderId="42" xfId="60" applyNumberFormat="1" applyFont="1" applyFill="1" applyBorder="1" applyAlignment="1">
      <alignment horizontal="center"/>
      <protection/>
    </xf>
    <xf numFmtId="0" fontId="10" fillId="38" borderId="42" xfId="60" applyNumberFormat="1" applyFont="1" applyFill="1" applyBorder="1" applyAlignment="1">
      <alignment horizontal="center"/>
      <protection/>
    </xf>
    <xf numFmtId="49" fontId="10" fillId="0" borderId="42" xfId="60" applyNumberFormat="1" applyFont="1" applyFill="1" applyBorder="1" applyAlignment="1">
      <alignment horizontal="center"/>
      <protection/>
    </xf>
    <xf numFmtId="0" fontId="10" fillId="0" borderId="42" xfId="60" applyNumberFormat="1" applyFont="1" applyFill="1" applyBorder="1" applyAlignment="1">
      <alignment horizontal="center"/>
      <protection/>
    </xf>
    <xf numFmtId="167" fontId="27" fillId="0" borderId="0" xfId="60" applyNumberFormat="1" applyFont="1" applyFill="1" applyAlignment="1">
      <alignment horizontal="center"/>
      <protection/>
    </xf>
    <xf numFmtId="167" fontId="10" fillId="0" borderId="0" xfId="60" applyNumberFormat="1" applyFont="1" applyFill="1" applyAlignment="1">
      <alignment horizontal="center"/>
      <protection/>
    </xf>
    <xf numFmtId="167" fontId="9" fillId="0" borderId="42" xfId="60" applyNumberFormat="1" applyFont="1" applyFill="1" applyBorder="1" applyAlignment="1">
      <alignment horizontal="center" vertical="center"/>
      <protection/>
    </xf>
    <xf numFmtId="167" fontId="9" fillId="38" borderId="42" xfId="60" applyNumberFormat="1" applyFont="1" applyFill="1" applyBorder="1" applyAlignment="1">
      <alignment horizontal="center" vertical="center"/>
      <protection/>
    </xf>
    <xf numFmtId="167" fontId="2" fillId="0" borderId="0" xfId="60" applyNumberFormat="1" applyFont="1" applyFill="1" applyAlignment="1">
      <alignment horizontal="center" vertical="center"/>
      <protection/>
    </xf>
    <xf numFmtId="0" fontId="4" fillId="0" borderId="47" xfId="0" applyFont="1" applyBorder="1" applyAlignment="1">
      <alignment horizontal="center"/>
    </xf>
    <xf numFmtId="0" fontId="4" fillId="0" borderId="70" xfId="0" applyFont="1" applyBorder="1" applyAlignment="1">
      <alignment horizontal="right" wrapText="1"/>
    </xf>
    <xf numFmtId="0" fontId="4" fillId="0" borderId="70" xfId="0" applyFont="1" applyBorder="1" applyAlignment="1">
      <alignment horizontal="right" vertical="center" readingOrder="2"/>
    </xf>
    <xf numFmtId="0" fontId="4" fillId="33" borderId="75" xfId="0" applyFont="1" applyFill="1" applyBorder="1" applyAlignment="1">
      <alignment horizontal="center" vertical="center" textRotation="180" wrapText="1" readingOrder="2"/>
    </xf>
    <xf numFmtId="0" fontId="4" fillId="33" borderId="56" xfId="0" applyFont="1" applyFill="1" applyBorder="1" applyAlignment="1">
      <alignment horizontal="center" vertical="center" textRotation="180" wrapText="1" readingOrder="2"/>
    </xf>
    <xf numFmtId="0" fontId="4" fillId="0" borderId="53" xfId="0" applyFont="1" applyBorder="1" applyAlignment="1">
      <alignment horizontal="center" wrapText="1" readingOrder="2"/>
    </xf>
    <xf numFmtId="0" fontId="4" fillId="0" borderId="70" xfId="0" applyFont="1" applyBorder="1" applyAlignment="1">
      <alignment horizontal="center" wrapText="1" readingOrder="2"/>
    </xf>
    <xf numFmtId="0" fontId="4" fillId="0" borderId="70" xfId="0" applyFont="1" applyBorder="1" applyAlignment="1">
      <alignment horizontal="right" readingOrder="2"/>
    </xf>
    <xf numFmtId="0" fontId="4" fillId="0" borderId="76" xfId="0" applyFont="1" applyBorder="1" applyAlignment="1">
      <alignment horizontal="center" wrapText="1" readingOrder="2"/>
    </xf>
    <xf numFmtId="0" fontId="4" fillId="0" borderId="26" xfId="0" applyFont="1" applyBorder="1" applyAlignment="1">
      <alignment horizontal="center" wrapText="1" readingOrder="2"/>
    </xf>
    <xf numFmtId="0" fontId="2" fillId="0" borderId="77" xfId="0" applyFont="1" applyBorder="1" applyAlignment="1">
      <alignment horizontal="center" wrapText="1" readingOrder="2"/>
    </xf>
    <xf numFmtId="0" fontId="2" fillId="0" borderId="47" xfId="0" applyFont="1" applyBorder="1" applyAlignment="1">
      <alignment horizontal="center" wrapText="1" readingOrder="2"/>
    </xf>
    <xf numFmtId="0" fontId="4" fillId="33" borderId="78" xfId="0" applyFont="1" applyFill="1" applyBorder="1" applyAlignment="1">
      <alignment horizontal="center" vertical="center" textRotation="180" wrapText="1" readingOrder="2"/>
    </xf>
    <xf numFmtId="0" fontId="4" fillId="33" borderId="79" xfId="0" applyFont="1" applyFill="1" applyBorder="1" applyAlignment="1">
      <alignment horizontal="center" vertical="center" textRotation="180" wrapText="1" readingOrder="2"/>
    </xf>
    <xf numFmtId="0" fontId="4" fillId="0" borderId="73" xfId="0" applyFont="1" applyBorder="1" applyAlignment="1">
      <alignment horizontal="center" wrapText="1" readingOrder="2"/>
    </xf>
    <xf numFmtId="0" fontId="4" fillId="33" borderId="80" xfId="0" applyFont="1" applyFill="1" applyBorder="1" applyAlignment="1">
      <alignment horizontal="center" vertical="center" textRotation="180" wrapText="1" readingOrder="2"/>
    </xf>
    <xf numFmtId="0" fontId="4" fillId="33" borderId="81" xfId="0" applyFont="1" applyFill="1" applyBorder="1" applyAlignment="1">
      <alignment horizontal="center" vertical="center" textRotation="180" wrapText="1" readingOrder="2"/>
    </xf>
    <xf numFmtId="164" fontId="4" fillId="0" borderId="47" xfId="0" applyNumberFormat="1" applyFont="1" applyBorder="1" applyAlignment="1">
      <alignment horizontal="center" vertical="center" wrapText="1"/>
    </xf>
    <xf numFmtId="164" fontId="4" fillId="0" borderId="47" xfId="0" applyNumberFormat="1" applyFont="1" applyBorder="1" applyAlignment="1">
      <alignment horizontal="center" vertical="center"/>
    </xf>
    <xf numFmtId="0" fontId="4" fillId="0" borderId="24" xfId="0" applyFont="1" applyBorder="1" applyAlignment="1">
      <alignment horizontal="right" vertical="center"/>
    </xf>
    <xf numFmtId="0" fontId="4" fillId="0" borderId="21" xfId="0" applyFont="1" applyBorder="1" applyAlignment="1">
      <alignment horizontal="right" vertical="center"/>
    </xf>
    <xf numFmtId="0" fontId="10" fillId="34" borderId="0" xfId="62" applyFont="1" applyFill="1" applyAlignment="1">
      <alignment horizontal="center"/>
      <protection/>
    </xf>
    <xf numFmtId="167" fontId="27" fillId="0" borderId="0" xfId="62" applyNumberFormat="1" applyFont="1" applyFill="1" applyAlignment="1">
      <alignment horizontal="center"/>
      <protection/>
    </xf>
    <xf numFmtId="0" fontId="22" fillId="38" borderId="42" xfId="62" applyNumberFormat="1" applyFont="1" applyFill="1" applyBorder="1" applyAlignment="1">
      <alignment horizontal="center" vertical="center"/>
      <protection/>
    </xf>
    <xf numFmtId="2" fontId="22" fillId="38" borderId="42" xfId="62" applyNumberFormat="1" applyFont="1" applyFill="1" applyBorder="1" applyAlignment="1">
      <alignment horizontal="center" vertical="center"/>
      <protection/>
    </xf>
    <xf numFmtId="167" fontId="9" fillId="0" borderId="0" xfId="62" applyNumberFormat="1" applyFont="1" applyFill="1" applyBorder="1" applyAlignment="1">
      <alignment horizontal="right" vertical="center"/>
      <protection/>
    </xf>
    <xf numFmtId="0" fontId="9" fillId="0" borderId="0" xfId="62" applyNumberFormat="1" applyFont="1" applyFill="1" applyBorder="1" applyAlignment="1">
      <alignment horizontal="right" vertical="top"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2 2 2" xfId="60"/>
    <cellStyle name="Normal 2 3" xfId="61"/>
    <cellStyle name="Normal 3" xfId="62"/>
    <cellStyle name="Normal 4"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1400175</xdr:colOff>
      <xdr:row>49</xdr:row>
      <xdr:rowOff>123825</xdr:rowOff>
    </xdr:from>
    <xdr:ext cx="180975" cy="247650"/>
    <xdr:sp fLocksText="0">
      <xdr:nvSpPr>
        <xdr:cNvPr id="1" name="TextBox 1"/>
        <xdr:cNvSpPr txBox="1">
          <a:spLocks noChangeArrowheads="1"/>
        </xdr:cNvSpPr>
      </xdr:nvSpPr>
      <xdr:spPr>
        <a:xfrm>
          <a:off x="2019300" y="13935075"/>
          <a:ext cx="18097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1628775</xdr:colOff>
      <xdr:row>71</xdr:row>
      <xdr:rowOff>114300</xdr:rowOff>
    </xdr:from>
    <xdr:ext cx="180975" cy="200025"/>
    <xdr:sp fLocksText="0">
      <xdr:nvSpPr>
        <xdr:cNvPr id="1" name="TextBox 1"/>
        <xdr:cNvSpPr txBox="1">
          <a:spLocks noChangeArrowheads="1"/>
        </xdr:cNvSpPr>
      </xdr:nvSpPr>
      <xdr:spPr>
        <a:xfrm>
          <a:off x="2095500" y="19611975"/>
          <a:ext cx="1809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71</xdr:row>
      <xdr:rowOff>114300</xdr:rowOff>
    </xdr:from>
    <xdr:ext cx="180975" cy="200025"/>
    <xdr:sp fLocksText="0">
      <xdr:nvSpPr>
        <xdr:cNvPr id="2" name="TextBox 2"/>
        <xdr:cNvSpPr txBox="1">
          <a:spLocks noChangeArrowheads="1"/>
        </xdr:cNvSpPr>
      </xdr:nvSpPr>
      <xdr:spPr>
        <a:xfrm>
          <a:off x="2095500" y="19611975"/>
          <a:ext cx="1809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75</xdr:row>
      <xdr:rowOff>0</xdr:rowOff>
    </xdr:from>
    <xdr:ext cx="180975" cy="219075"/>
    <xdr:sp fLocksText="0">
      <xdr:nvSpPr>
        <xdr:cNvPr id="3" name="TextBox 3"/>
        <xdr:cNvSpPr txBox="1">
          <a:spLocks noChangeArrowheads="1"/>
        </xdr:cNvSpPr>
      </xdr:nvSpPr>
      <xdr:spPr>
        <a:xfrm>
          <a:off x="2095500" y="20564475"/>
          <a:ext cx="1809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75</xdr:row>
      <xdr:rowOff>0</xdr:rowOff>
    </xdr:from>
    <xdr:ext cx="180975" cy="219075"/>
    <xdr:sp fLocksText="0">
      <xdr:nvSpPr>
        <xdr:cNvPr id="4" name="TextBox 4"/>
        <xdr:cNvSpPr txBox="1">
          <a:spLocks noChangeArrowheads="1"/>
        </xdr:cNvSpPr>
      </xdr:nvSpPr>
      <xdr:spPr>
        <a:xfrm>
          <a:off x="2095500" y="20564475"/>
          <a:ext cx="1809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sarehraz\Desktop\Cons.1395\Banks%20Employee%20R.F\Documents%20and%20Settings\m.farahani\My%20Documents\&#1589;&#1608;&#1585;&#1578;&#1607;&#1575;&#1610;%20&#1605;&#1575;&#1604;&#1610;%20&#1578;&#1604;&#1601;&#1610;&#1602;&#1610;%201385\&#1711;&#1586;&#1575;&#1585;&#1588;%20&#1578;&#1604;&#1601;&#1610;&#1602;&#1610;%20138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coveredExternalLink2"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coveredExternalLink3"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Documents%20and%20Settings\m.farahani\My%20Documents\&#1589;&#1608;&#1585;&#1578;&#1607;&#1575;&#1610;%20&#1605;&#1575;&#1604;&#1610;%20&#1578;&#1604;&#1601;&#1610;&#1602;&#1610;%201385\&#1711;&#1586;&#1575;&#1585;&#1588;%20&#1578;&#1604;&#1601;&#1610;&#1602;&#1610;%20138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Documents%20and%20Settings\m.farahani\My%20Documents\&#1589;&#1608;&#1585;&#1578;&#1607;&#1575;&#1610;%20&#1605;&#1575;&#1604;&#1610;%20&#1578;&#1604;&#1601;&#1610;&#1602;&#1610;%201385\&#1711;&#1586;&#1575;&#1585;&#1588;%20&#1578;&#1604;&#1601;&#1610;&#1602;&#1610;%20138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1606;&#1575;&#1605;&#1607;%20&#1607;&#1575;%20&#1608;%20&#1601;&#1575;&#1610;&#1604;%20&#1607;&#1575;\&#1589;&#1608;&#1585;&#1578;%20&#1605;&#1575;&#1604;&#1610;\1398\&#1662;&#1575;&#1610;&#1575;&#1606;%20&#1583;&#1608;&#1585;&#1607;%2098\&#1606;&#1607;&#1575;&#1610;&#1610;990612-bim%20for%20cbi%2098-%20Milion-&#1606;&#1587;&#1582;&#1607;%20&#1575;&#1589;&#1604;&#1575;&#1581;&#1610;%20&#1662;&#1587;%20&#1575;&#1586;%20&#1575;&#1585;&#1587;&#1575;&#1604;%20&#1576;&#1607;%20&#1587;&#1575;&#1586;&#1605;&#1575;&#1606;%20&#1581;&#1587;&#1575;&#1576;&#1585;&#1587;&#16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فهرست"/>
      <sheetName val="ترازنامه"/>
      <sheetName val=" سود و زيان "/>
      <sheetName val="سود و زيان انباشته"/>
      <sheetName val="سود وزيان جامع"/>
      <sheetName val="گردش وجوه نقد"/>
      <sheetName val="ترازنامه بانك"/>
      <sheetName val="سود و زيان بانك"/>
      <sheetName val="سود و زيان انباشته بانك"/>
      <sheetName val="جريان وجه نقد بانك"/>
      <sheetName val="تاريخچه"/>
      <sheetName val="اهم رويه ها 1"/>
      <sheetName val="اهم رويه ها 2"/>
      <sheetName val="5"/>
      <sheetName val="7 - 6"/>
      <sheetName val="8"/>
      <sheetName val="9"/>
      <sheetName val="10"/>
      <sheetName val="11"/>
      <sheetName val="12"/>
      <sheetName val=" 14  - 13"/>
      <sheetName val="14-2"/>
      <sheetName val="14-3"/>
      <sheetName val="15و 1-15"/>
      <sheetName val="15-2"/>
      <sheetName val="16-17"/>
      <sheetName val="19 - 18"/>
      <sheetName val="19-1"/>
      <sheetName val="19-2"/>
      <sheetName val="20"/>
      <sheetName val="20-3"/>
      <sheetName val="21"/>
      <sheetName val="22"/>
      <sheetName val="23"/>
      <sheetName val="24"/>
      <sheetName val="25"/>
      <sheetName val="25-2"/>
      <sheetName val="27-26"/>
      <sheetName val="28"/>
      <sheetName val="28-8"/>
      <sheetName val="30 - 29"/>
      <sheetName val="33 -  32  -  31"/>
      <sheetName val="34"/>
      <sheetName val="36-35"/>
      <sheetName val="37"/>
      <sheetName val="38"/>
      <sheetName val="39"/>
      <sheetName val="41-40"/>
      <sheetName val="42"/>
      <sheetName val="43"/>
      <sheetName val="44"/>
      <sheetName val="45"/>
      <sheetName val="45-4"/>
      <sheetName val="45-4-1"/>
      <sheetName val="45-5"/>
      <sheetName val="46-47-48"/>
      <sheetName val="49"/>
      <sheetName val="جلد 2"/>
      <sheetName val="جلد 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تلçéه"/>
      <sheetName val="0"/>
      <sheetName val="دسته بندي وثايق"/>
    </sheetNames>
    <sheetDataSet>
      <sheetData sheetId="0">
        <row r="1">
          <cell r="C1" t="str">
            <v>آضàور</v>
          </cell>
          <cell r="F1" t="str">
            <v>بèهو</v>
          </cell>
          <cell r="I1" t="str">
            <v>رé</v>
          </cell>
          <cell r="L1" t="str">
            <v>ءزس</v>
          </cell>
          <cell r="O1" t="str">
            <v>ءبآو</v>
          </cell>
          <cell r="R1" t="str">
            <v>هèس</v>
          </cell>
          <cell r="U1" t="str">
            <v>طèسéçس</v>
          </cell>
          <cell r="X1" t="str">
            <v>هسرآر</v>
          </cell>
          <cell r="AA1" t="str">
            <v>تéس</v>
          </cell>
          <cell r="AD1" t="str">
            <v>ذسرآر</v>
          </cell>
          <cell r="AG1" t="str">
            <v>آسرéبèطت</v>
          </cell>
          <cell r="AJ1" t="str">
            <v>àسçسرéو</v>
          </cell>
        </row>
        <row r="2">
          <cell r="D2">
            <v>19</v>
          </cell>
          <cell r="E2">
            <v>13</v>
          </cell>
          <cell r="F2">
            <v>30</v>
          </cell>
          <cell r="M2">
            <v>23</v>
          </cell>
          <cell r="N2">
            <v>13</v>
          </cell>
          <cell r="O2">
            <v>1</v>
          </cell>
          <cell r="V2">
            <v>21</v>
          </cell>
          <cell r="W2">
            <v>9</v>
          </cell>
          <cell r="X2">
            <v>30</v>
          </cell>
          <cell r="AB2">
            <v>22</v>
          </cell>
          <cell r="AC2">
            <v>6</v>
          </cell>
          <cell r="AD2">
            <v>1</v>
          </cell>
        </row>
        <row r="3">
          <cell r="A3">
            <v>20</v>
          </cell>
          <cell r="B3">
            <v>14</v>
          </cell>
          <cell r="C3">
            <v>1</v>
          </cell>
          <cell r="M3">
            <v>24</v>
          </cell>
          <cell r="N3">
            <v>14</v>
          </cell>
          <cell r="O3">
            <v>2</v>
          </cell>
          <cell r="V3">
            <v>22</v>
          </cell>
          <cell r="W3">
            <v>10</v>
          </cell>
          <cell r="X3">
            <v>31</v>
          </cell>
          <cell r="AB3">
            <v>23</v>
          </cell>
          <cell r="AC3">
            <v>7</v>
          </cell>
          <cell r="AD3">
            <v>2</v>
          </cell>
          <cell r="AH3">
            <v>21</v>
          </cell>
          <cell r="AI3">
            <v>3</v>
          </cell>
          <cell r="AJ3">
            <v>1</v>
          </cell>
        </row>
        <row r="4">
          <cell r="A4">
            <v>21</v>
          </cell>
          <cell r="B4">
            <v>15</v>
          </cell>
          <cell r="C4">
            <v>2</v>
          </cell>
          <cell r="J4">
            <v>22</v>
          </cell>
          <cell r="K4">
            <v>13</v>
          </cell>
          <cell r="L4">
            <v>1</v>
          </cell>
          <cell r="M4">
            <v>25</v>
          </cell>
          <cell r="N4">
            <v>15</v>
          </cell>
          <cell r="O4">
            <v>3</v>
          </cell>
          <cell r="S4">
            <v>23</v>
          </cell>
          <cell r="T4">
            <v>11</v>
          </cell>
          <cell r="U4">
            <v>1</v>
          </cell>
          <cell r="AB4">
            <v>24</v>
          </cell>
          <cell r="AC4">
            <v>8</v>
          </cell>
          <cell r="AD4">
            <v>3</v>
          </cell>
          <cell r="AH4">
            <v>22</v>
          </cell>
          <cell r="AI4">
            <v>4</v>
          </cell>
          <cell r="AJ4">
            <v>2</v>
          </cell>
        </row>
        <row r="5">
          <cell r="A5">
            <v>22</v>
          </cell>
          <cell r="B5">
            <v>16</v>
          </cell>
          <cell r="C5">
            <v>3</v>
          </cell>
          <cell r="J5">
            <v>23</v>
          </cell>
          <cell r="K5">
            <v>14</v>
          </cell>
          <cell r="L5">
            <v>2</v>
          </cell>
          <cell r="M5">
            <v>26</v>
          </cell>
          <cell r="N5">
            <v>16</v>
          </cell>
          <cell r="O5">
            <v>4</v>
          </cell>
          <cell r="S5">
            <v>24</v>
          </cell>
          <cell r="T5">
            <v>12</v>
          </cell>
          <cell r="U5">
            <v>2</v>
          </cell>
          <cell r="Y5">
            <v>22</v>
          </cell>
          <cell r="Z5">
            <v>8</v>
          </cell>
          <cell r="AA5">
            <v>1</v>
          </cell>
          <cell r="AB5">
            <v>25</v>
          </cell>
          <cell r="AC5">
            <v>9</v>
          </cell>
          <cell r="AD5">
            <v>4</v>
          </cell>
          <cell r="AH5">
            <v>23</v>
          </cell>
          <cell r="AI5">
            <v>5</v>
          </cell>
          <cell r="AJ5">
            <v>3</v>
          </cell>
        </row>
        <row r="6">
          <cell r="A6">
            <v>23</v>
          </cell>
          <cell r="B6">
            <v>17</v>
          </cell>
          <cell r="C6">
            <v>4</v>
          </cell>
          <cell r="G6">
            <v>22</v>
          </cell>
          <cell r="H6">
            <v>13</v>
          </cell>
          <cell r="I6">
            <v>1</v>
          </cell>
          <cell r="J6">
            <v>24</v>
          </cell>
          <cell r="K6">
            <v>15</v>
          </cell>
          <cell r="L6">
            <v>3</v>
          </cell>
          <cell r="M6">
            <v>27</v>
          </cell>
          <cell r="N6">
            <v>17</v>
          </cell>
          <cell r="O6">
            <v>5</v>
          </cell>
          <cell r="S6">
            <v>25</v>
          </cell>
          <cell r="T6">
            <v>13</v>
          </cell>
          <cell r="U6">
            <v>3</v>
          </cell>
          <cell r="Y6">
            <v>23</v>
          </cell>
          <cell r="Z6">
            <v>9</v>
          </cell>
          <cell r="AA6">
            <v>2</v>
          </cell>
          <cell r="AB6">
            <v>26</v>
          </cell>
          <cell r="AC6">
            <v>10</v>
          </cell>
          <cell r="AD6">
            <v>5</v>
          </cell>
          <cell r="AE6">
            <v>21</v>
          </cell>
          <cell r="AF6">
            <v>4</v>
          </cell>
          <cell r="AG6">
            <v>1</v>
          </cell>
          <cell r="AH6">
            <v>24</v>
          </cell>
          <cell r="AI6">
            <v>6</v>
          </cell>
          <cell r="AJ6">
            <v>4</v>
          </cell>
        </row>
        <row r="7">
          <cell r="A7">
            <v>24</v>
          </cell>
          <cell r="B7">
            <v>18</v>
          </cell>
          <cell r="C7">
            <v>5</v>
          </cell>
          <cell r="G7">
            <v>23</v>
          </cell>
          <cell r="H7">
            <v>14</v>
          </cell>
          <cell r="I7">
            <v>2</v>
          </cell>
          <cell r="J7">
            <v>25</v>
          </cell>
          <cell r="K7">
            <v>16</v>
          </cell>
          <cell r="L7">
            <v>4</v>
          </cell>
          <cell r="M7">
            <v>28</v>
          </cell>
          <cell r="N7">
            <v>18</v>
          </cell>
          <cell r="O7">
            <v>6</v>
          </cell>
          <cell r="P7">
            <v>23</v>
          </cell>
          <cell r="Q7">
            <v>12</v>
          </cell>
          <cell r="R7">
            <v>1</v>
          </cell>
          <cell r="S7">
            <v>26</v>
          </cell>
          <cell r="T7">
            <v>14</v>
          </cell>
          <cell r="U7">
            <v>4</v>
          </cell>
          <cell r="Y7">
            <v>24</v>
          </cell>
          <cell r="Z7">
            <v>10</v>
          </cell>
          <cell r="AA7">
            <v>3</v>
          </cell>
          <cell r="AB7">
            <v>27</v>
          </cell>
          <cell r="AC7">
            <v>11</v>
          </cell>
          <cell r="AD7">
            <v>6</v>
          </cell>
          <cell r="AE7">
            <v>22</v>
          </cell>
          <cell r="AF7">
            <v>5</v>
          </cell>
          <cell r="AG7">
            <v>2</v>
          </cell>
          <cell r="AH7">
            <v>25</v>
          </cell>
          <cell r="AI7">
            <v>7</v>
          </cell>
          <cell r="AJ7">
            <v>5</v>
          </cell>
        </row>
        <row r="8">
          <cell r="A8">
            <v>25</v>
          </cell>
          <cell r="B8">
            <v>19</v>
          </cell>
          <cell r="C8">
            <v>6</v>
          </cell>
          <cell r="D8">
            <v>21</v>
          </cell>
          <cell r="E8">
            <v>13</v>
          </cell>
          <cell r="F8">
            <v>1</v>
          </cell>
          <cell r="G8">
            <v>24</v>
          </cell>
          <cell r="H8">
            <v>15</v>
          </cell>
          <cell r="I8">
            <v>3</v>
          </cell>
          <cell r="J8">
            <v>26</v>
          </cell>
          <cell r="K8">
            <v>17</v>
          </cell>
          <cell r="L8">
            <v>5</v>
          </cell>
          <cell r="M8">
            <v>29</v>
          </cell>
          <cell r="N8">
            <v>19</v>
          </cell>
          <cell r="O8">
            <v>7</v>
          </cell>
          <cell r="P8">
            <v>24</v>
          </cell>
          <cell r="Q8">
            <v>13</v>
          </cell>
          <cell r="R8">
            <v>2</v>
          </cell>
          <cell r="S8">
            <v>27</v>
          </cell>
          <cell r="T8">
            <v>15</v>
          </cell>
          <cell r="U8">
            <v>5</v>
          </cell>
          <cell r="V8">
            <v>23</v>
          </cell>
          <cell r="W8">
            <v>9</v>
          </cell>
          <cell r="X8">
            <v>1</v>
          </cell>
          <cell r="Y8">
            <v>25</v>
          </cell>
          <cell r="Z8">
            <v>11</v>
          </cell>
          <cell r="AA8">
            <v>4</v>
          </cell>
          <cell r="AB8">
            <v>28</v>
          </cell>
          <cell r="AC8">
            <v>12</v>
          </cell>
          <cell r="AD8">
            <v>7</v>
          </cell>
          <cell r="AE8">
            <v>23</v>
          </cell>
          <cell r="AF8">
            <v>6</v>
          </cell>
          <cell r="AG8">
            <v>3</v>
          </cell>
          <cell r="AH8">
            <v>26</v>
          </cell>
          <cell r="AI8">
            <v>8</v>
          </cell>
          <cell r="AJ8">
            <v>6</v>
          </cell>
        </row>
        <row r="9">
          <cell r="A9">
            <v>26</v>
          </cell>
          <cell r="B9">
            <v>20</v>
          </cell>
          <cell r="C9">
            <v>7</v>
          </cell>
          <cell r="D9">
            <v>22</v>
          </cell>
          <cell r="E9">
            <v>14</v>
          </cell>
          <cell r="F9">
            <v>2</v>
          </cell>
          <cell r="G9">
            <v>25</v>
          </cell>
          <cell r="H9">
            <v>16</v>
          </cell>
          <cell r="I9">
            <v>4</v>
          </cell>
          <cell r="J9">
            <v>27</v>
          </cell>
          <cell r="K9">
            <v>18</v>
          </cell>
          <cell r="L9">
            <v>6</v>
          </cell>
          <cell r="M9">
            <v>30</v>
          </cell>
          <cell r="N9">
            <v>20</v>
          </cell>
          <cell r="O9">
            <v>8</v>
          </cell>
          <cell r="P9">
            <v>25</v>
          </cell>
          <cell r="Q9">
            <v>14</v>
          </cell>
          <cell r="R9">
            <v>3</v>
          </cell>
          <cell r="S9">
            <v>28</v>
          </cell>
          <cell r="T9">
            <v>16</v>
          </cell>
          <cell r="U9">
            <v>6</v>
          </cell>
          <cell r="V9">
            <v>24</v>
          </cell>
          <cell r="W9">
            <v>10</v>
          </cell>
          <cell r="X9">
            <v>2</v>
          </cell>
          <cell r="Y9">
            <v>26</v>
          </cell>
          <cell r="Z9">
            <v>12</v>
          </cell>
          <cell r="AA9">
            <v>5</v>
          </cell>
          <cell r="AB9">
            <v>29</v>
          </cell>
          <cell r="AC9">
            <v>13</v>
          </cell>
          <cell r="AD9">
            <v>8</v>
          </cell>
          <cell r="AE9">
            <v>24</v>
          </cell>
          <cell r="AF9">
            <v>7</v>
          </cell>
          <cell r="AG9">
            <v>4</v>
          </cell>
          <cell r="AH9">
            <v>27</v>
          </cell>
          <cell r="AI9">
            <v>9</v>
          </cell>
          <cell r="AJ9">
            <v>7</v>
          </cell>
        </row>
        <row r="10">
          <cell r="A10">
            <v>27</v>
          </cell>
          <cell r="B10">
            <v>21</v>
          </cell>
          <cell r="C10">
            <v>8</v>
          </cell>
          <cell r="D10">
            <v>23</v>
          </cell>
          <cell r="E10">
            <v>15</v>
          </cell>
          <cell r="F10">
            <v>3</v>
          </cell>
          <cell r="G10">
            <v>26</v>
          </cell>
          <cell r="H10">
            <v>17</v>
          </cell>
          <cell r="I10">
            <v>5</v>
          </cell>
          <cell r="J10">
            <v>28</v>
          </cell>
          <cell r="K10">
            <v>19</v>
          </cell>
          <cell r="L10">
            <v>7</v>
          </cell>
          <cell r="M10">
            <v>31</v>
          </cell>
          <cell r="N10">
            <v>21</v>
          </cell>
          <cell r="O10">
            <v>9</v>
          </cell>
          <cell r="P10">
            <v>26</v>
          </cell>
          <cell r="Q10">
            <v>15</v>
          </cell>
          <cell r="R10">
            <v>4</v>
          </cell>
          <cell r="S10">
            <v>29</v>
          </cell>
          <cell r="T10">
            <v>17</v>
          </cell>
          <cell r="U10">
            <v>7</v>
          </cell>
          <cell r="V10">
            <v>25</v>
          </cell>
          <cell r="W10">
            <v>11</v>
          </cell>
          <cell r="X10">
            <v>3</v>
          </cell>
          <cell r="Y10">
            <v>27</v>
          </cell>
          <cell r="Z10">
            <v>13</v>
          </cell>
          <cell r="AA10">
            <v>6</v>
          </cell>
          <cell r="AB10">
            <v>30</v>
          </cell>
          <cell r="AC10">
            <v>14</v>
          </cell>
          <cell r="AD10">
            <v>9</v>
          </cell>
          <cell r="AE10">
            <v>25</v>
          </cell>
          <cell r="AF10">
            <v>8</v>
          </cell>
          <cell r="AG10">
            <v>5</v>
          </cell>
          <cell r="AH10">
            <v>28</v>
          </cell>
          <cell r="AI10">
            <v>10</v>
          </cell>
          <cell r="AJ10">
            <v>8</v>
          </cell>
        </row>
        <row r="11">
          <cell r="A11">
            <v>28</v>
          </cell>
          <cell r="B11">
            <v>22</v>
          </cell>
          <cell r="C11">
            <v>9</v>
          </cell>
          <cell r="D11">
            <v>24</v>
          </cell>
          <cell r="E11">
            <v>16</v>
          </cell>
          <cell r="F11">
            <v>4</v>
          </cell>
          <cell r="G11">
            <v>27</v>
          </cell>
          <cell r="H11">
            <v>18</v>
          </cell>
          <cell r="I11">
            <v>6</v>
          </cell>
          <cell r="J11">
            <v>29</v>
          </cell>
          <cell r="K11">
            <v>20</v>
          </cell>
          <cell r="L11">
            <v>8</v>
          </cell>
          <cell r="M11">
            <v>1</v>
          </cell>
          <cell r="N11">
            <v>22</v>
          </cell>
          <cell r="O11">
            <v>10</v>
          </cell>
          <cell r="P11">
            <v>27</v>
          </cell>
          <cell r="Q11">
            <v>16</v>
          </cell>
          <cell r="R11">
            <v>5</v>
          </cell>
          <cell r="S11">
            <v>30</v>
          </cell>
          <cell r="T11">
            <v>18</v>
          </cell>
          <cell r="U11">
            <v>8</v>
          </cell>
          <cell r="V11">
            <v>26</v>
          </cell>
          <cell r="W11">
            <v>12</v>
          </cell>
          <cell r="X11">
            <v>4</v>
          </cell>
          <cell r="Y11">
            <v>28</v>
          </cell>
          <cell r="Z11">
            <v>14</v>
          </cell>
          <cell r="AA11">
            <v>7</v>
          </cell>
          <cell r="AB11">
            <v>31</v>
          </cell>
          <cell r="AC11">
            <v>15</v>
          </cell>
          <cell r="AD11">
            <v>10</v>
          </cell>
          <cell r="AE11">
            <v>26</v>
          </cell>
          <cell r="AF11">
            <v>9</v>
          </cell>
          <cell r="AG11">
            <v>6</v>
          </cell>
          <cell r="AH11">
            <v>29</v>
          </cell>
          <cell r="AI11">
            <v>11</v>
          </cell>
          <cell r="AJ11">
            <v>9</v>
          </cell>
        </row>
        <row r="12">
          <cell r="A12">
            <v>29</v>
          </cell>
          <cell r="B12">
            <v>23</v>
          </cell>
          <cell r="C12">
            <v>10</v>
          </cell>
          <cell r="D12">
            <v>25</v>
          </cell>
          <cell r="E12">
            <v>17</v>
          </cell>
          <cell r="F12">
            <v>5</v>
          </cell>
          <cell r="G12">
            <v>28</v>
          </cell>
          <cell r="H12">
            <v>19</v>
          </cell>
          <cell r="I12">
            <v>7</v>
          </cell>
          <cell r="J12">
            <v>30</v>
          </cell>
          <cell r="K12">
            <v>21</v>
          </cell>
          <cell r="L12">
            <v>9</v>
          </cell>
          <cell r="M12">
            <v>2</v>
          </cell>
          <cell r="N12">
            <v>23</v>
          </cell>
          <cell r="O12">
            <v>11</v>
          </cell>
          <cell r="P12">
            <v>28</v>
          </cell>
          <cell r="Q12">
            <v>17</v>
          </cell>
          <cell r="R12">
            <v>6</v>
          </cell>
          <cell r="S12">
            <v>31</v>
          </cell>
          <cell r="T12">
            <v>19</v>
          </cell>
          <cell r="U12">
            <v>9</v>
          </cell>
          <cell r="V12">
            <v>27</v>
          </cell>
          <cell r="W12">
            <v>13</v>
          </cell>
          <cell r="X12">
            <v>5</v>
          </cell>
          <cell r="Y12">
            <v>29</v>
          </cell>
          <cell r="Z12">
            <v>15</v>
          </cell>
          <cell r="AA12">
            <v>8</v>
          </cell>
          <cell r="AB12">
            <v>1</v>
          </cell>
          <cell r="AC12">
            <v>16</v>
          </cell>
          <cell r="AD12">
            <v>11</v>
          </cell>
          <cell r="AE12">
            <v>27</v>
          </cell>
          <cell r="AF12">
            <v>10</v>
          </cell>
          <cell r="AG12">
            <v>7</v>
          </cell>
          <cell r="AH12">
            <v>30</v>
          </cell>
          <cell r="AI12">
            <v>12</v>
          </cell>
          <cell r="AJ12">
            <v>10</v>
          </cell>
        </row>
        <row r="13">
          <cell r="A13">
            <v>1</v>
          </cell>
          <cell r="B13">
            <v>24</v>
          </cell>
          <cell r="C13">
            <v>11</v>
          </cell>
          <cell r="D13">
            <v>26</v>
          </cell>
          <cell r="E13">
            <v>18</v>
          </cell>
          <cell r="F13">
            <v>6</v>
          </cell>
          <cell r="G13">
            <v>29</v>
          </cell>
          <cell r="H13">
            <v>20</v>
          </cell>
          <cell r="I13">
            <v>8</v>
          </cell>
          <cell r="J13">
            <v>1</v>
          </cell>
          <cell r="K13">
            <v>22</v>
          </cell>
          <cell r="L13">
            <v>10</v>
          </cell>
          <cell r="M13">
            <v>3</v>
          </cell>
          <cell r="N13">
            <v>24</v>
          </cell>
          <cell r="O13">
            <v>12</v>
          </cell>
          <cell r="P13">
            <v>29</v>
          </cell>
          <cell r="Q13">
            <v>18</v>
          </cell>
          <cell r="R13">
            <v>7</v>
          </cell>
          <cell r="S13">
            <v>1</v>
          </cell>
          <cell r="T13">
            <v>20</v>
          </cell>
          <cell r="U13">
            <v>10</v>
          </cell>
          <cell r="V13">
            <v>28</v>
          </cell>
          <cell r="W13">
            <v>14</v>
          </cell>
          <cell r="X13">
            <v>6</v>
          </cell>
          <cell r="Y13">
            <v>30</v>
          </cell>
          <cell r="Z13">
            <v>16</v>
          </cell>
          <cell r="AA13">
            <v>9</v>
          </cell>
          <cell r="AB13">
            <v>2</v>
          </cell>
          <cell r="AC13">
            <v>17</v>
          </cell>
          <cell r="AD13">
            <v>12</v>
          </cell>
          <cell r="AE13">
            <v>28</v>
          </cell>
          <cell r="AF13">
            <v>11</v>
          </cell>
          <cell r="AG13">
            <v>8</v>
          </cell>
          <cell r="AH13">
            <v>31</v>
          </cell>
          <cell r="AI13">
            <v>13</v>
          </cell>
          <cell r="AJ13">
            <v>11</v>
          </cell>
        </row>
        <row r="14">
          <cell r="A14">
            <v>2</v>
          </cell>
          <cell r="B14">
            <v>25</v>
          </cell>
          <cell r="C14">
            <v>12</v>
          </cell>
          <cell r="D14">
            <v>27</v>
          </cell>
          <cell r="E14">
            <v>19</v>
          </cell>
          <cell r="F14">
            <v>7</v>
          </cell>
          <cell r="G14">
            <v>30</v>
          </cell>
          <cell r="H14">
            <v>21</v>
          </cell>
          <cell r="I14">
            <v>9</v>
          </cell>
          <cell r="J14">
            <v>2</v>
          </cell>
          <cell r="K14">
            <v>23</v>
          </cell>
          <cell r="L14">
            <v>11</v>
          </cell>
          <cell r="M14">
            <v>4</v>
          </cell>
          <cell r="N14">
            <v>25</v>
          </cell>
          <cell r="O14">
            <v>13</v>
          </cell>
          <cell r="P14">
            <v>30</v>
          </cell>
          <cell r="Q14">
            <v>19</v>
          </cell>
          <cell r="R14">
            <v>8</v>
          </cell>
          <cell r="S14">
            <v>2</v>
          </cell>
          <cell r="T14">
            <v>21</v>
          </cell>
          <cell r="U14">
            <v>11</v>
          </cell>
          <cell r="V14">
            <v>29</v>
          </cell>
          <cell r="W14">
            <v>15</v>
          </cell>
          <cell r="X14">
            <v>7</v>
          </cell>
          <cell r="Y14">
            <v>1</v>
          </cell>
          <cell r="Z14">
            <v>17</v>
          </cell>
          <cell r="AA14">
            <v>10</v>
          </cell>
          <cell r="AB14">
            <v>3</v>
          </cell>
          <cell r="AC14">
            <v>18</v>
          </cell>
          <cell r="AD14">
            <v>13</v>
          </cell>
          <cell r="AE14">
            <v>29</v>
          </cell>
          <cell r="AF14">
            <v>12</v>
          </cell>
          <cell r="AG14">
            <v>9</v>
          </cell>
          <cell r="AH14">
            <v>1</v>
          </cell>
          <cell r="AI14">
            <v>14</v>
          </cell>
          <cell r="AJ14">
            <v>12</v>
          </cell>
        </row>
        <row r="15">
          <cell r="A15">
            <v>3</v>
          </cell>
          <cell r="B15">
            <v>26</v>
          </cell>
          <cell r="C15">
            <v>13</v>
          </cell>
          <cell r="D15">
            <v>28</v>
          </cell>
          <cell r="E15">
            <v>20</v>
          </cell>
          <cell r="F15">
            <v>8</v>
          </cell>
          <cell r="G15">
            <v>31</v>
          </cell>
          <cell r="H15">
            <v>22</v>
          </cell>
          <cell r="I15">
            <v>10</v>
          </cell>
          <cell r="J15">
            <v>3</v>
          </cell>
          <cell r="K15">
            <v>24</v>
          </cell>
          <cell r="L15">
            <v>12</v>
          </cell>
          <cell r="M15">
            <v>5</v>
          </cell>
          <cell r="N15">
            <v>26</v>
          </cell>
          <cell r="O15">
            <v>14</v>
          </cell>
          <cell r="P15">
            <v>1</v>
          </cell>
          <cell r="Q15">
            <v>20</v>
          </cell>
          <cell r="R15">
            <v>9</v>
          </cell>
          <cell r="S15">
            <v>3</v>
          </cell>
          <cell r="T15">
            <v>22</v>
          </cell>
          <cell r="U15">
            <v>12</v>
          </cell>
          <cell r="V15">
            <v>30</v>
          </cell>
          <cell r="W15">
            <v>16</v>
          </cell>
          <cell r="X15">
            <v>8</v>
          </cell>
          <cell r="Y15">
            <v>2</v>
          </cell>
          <cell r="Z15">
            <v>18</v>
          </cell>
          <cell r="AA15">
            <v>11</v>
          </cell>
          <cell r="AB15">
            <v>4</v>
          </cell>
          <cell r="AC15">
            <v>19</v>
          </cell>
          <cell r="AD15">
            <v>14</v>
          </cell>
          <cell r="AE15">
            <v>30</v>
          </cell>
          <cell r="AF15">
            <v>13</v>
          </cell>
          <cell r="AG15">
            <v>10</v>
          </cell>
          <cell r="AH15">
            <v>2</v>
          </cell>
          <cell r="AI15">
            <v>15</v>
          </cell>
          <cell r="AJ15">
            <v>13</v>
          </cell>
        </row>
        <row r="16">
          <cell r="A16">
            <v>4</v>
          </cell>
          <cell r="B16">
            <v>27</v>
          </cell>
          <cell r="C16">
            <v>14</v>
          </cell>
          <cell r="D16">
            <v>29</v>
          </cell>
          <cell r="E16">
            <v>21</v>
          </cell>
          <cell r="F16">
            <v>9</v>
          </cell>
          <cell r="G16">
            <v>1</v>
          </cell>
          <cell r="H16">
            <v>23</v>
          </cell>
          <cell r="I16">
            <v>11</v>
          </cell>
          <cell r="J16">
            <v>4</v>
          </cell>
          <cell r="K16">
            <v>25</v>
          </cell>
          <cell r="L16">
            <v>13</v>
          </cell>
          <cell r="M16">
            <v>6</v>
          </cell>
          <cell r="N16">
            <v>27</v>
          </cell>
          <cell r="O16">
            <v>15</v>
          </cell>
          <cell r="P16">
            <v>2</v>
          </cell>
          <cell r="Q16">
            <v>21</v>
          </cell>
          <cell r="R16">
            <v>10</v>
          </cell>
          <cell r="S16">
            <v>4</v>
          </cell>
          <cell r="T16">
            <v>23</v>
          </cell>
          <cell r="U16">
            <v>13</v>
          </cell>
          <cell r="V16">
            <v>31</v>
          </cell>
          <cell r="W16">
            <v>17</v>
          </cell>
          <cell r="X16">
            <v>9</v>
          </cell>
          <cell r="Y16">
            <v>3</v>
          </cell>
          <cell r="Z16">
            <v>19</v>
          </cell>
          <cell r="AA16">
            <v>12</v>
          </cell>
          <cell r="AB16">
            <v>5</v>
          </cell>
          <cell r="AC16">
            <v>20</v>
          </cell>
          <cell r="AD16">
            <v>15</v>
          </cell>
          <cell r="AE16">
            <v>1</v>
          </cell>
          <cell r="AF16">
            <v>14</v>
          </cell>
          <cell r="AG16">
            <v>11</v>
          </cell>
          <cell r="AH16">
            <v>3</v>
          </cell>
          <cell r="AI16">
            <v>16</v>
          </cell>
          <cell r="AJ16">
            <v>14</v>
          </cell>
        </row>
        <row r="17">
          <cell r="A17">
            <v>5</v>
          </cell>
          <cell r="B17">
            <v>28</v>
          </cell>
          <cell r="C17">
            <v>15</v>
          </cell>
          <cell r="D17">
            <v>30</v>
          </cell>
          <cell r="E17">
            <v>22</v>
          </cell>
          <cell r="F17">
            <v>10</v>
          </cell>
          <cell r="G17">
            <v>2</v>
          </cell>
          <cell r="H17">
            <v>24</v>
          </cell>
          <cell r="I17">
            <v>12</v>
          </cell>
          <cell r="J17">
            <v>5</v>
          </cell>
          <cell r="K17">
            <v>26</v>
          </cell>
          <cell r="L17">
            <v>14</v>
          </cell>
          <cell r="M17">
            <v>7</v>
          </cell>
          <cell r="N17">
            <v>28</v>
          </cell>
          <cell r="O17">
            <v>16</v>
          </cell>
          <cell r="P17">
            <v>3</v>
          </cell>
          <cell r="Q17">
            <v>22</v>
          </cell>
          <cell r="R17">
            <v>11</v>
          </cell>
          <cell r="S17">
            <v>5</v>
          </cell>
          <cell r="T17">
            <v>24</v>
          </cell>
          <cell r="U17">
            <v>14</v>
          </cell>
          <cell r="V17">
            <v>1</v>
          </cell>
          <cell r="W17">
            <v>18</v>
          </cell>
          <cell r="X17">
            <v>10</v>
          </cell>
          <cell r="Y17">
            <v>4</v>
          </cell>
          <cell r="Z17">
            <v>20</v>
          </cell>
          <cell r="AA17">
            <v>13</v>
          </cell>
          <cell r="AB17">
            <v>6</v>
          </cell>
          <cell r="AC17">
            <v>21</v>
          </cell>
          <cell r="AD17">
            <v>16</v>
          </cell>
          <cell r="AE17">
            <v>2</v>
          </cell>
          <cell r="AF17">
            <v>15</v>
          </cell>
          <cell r="AG17">
            <v>12</v>
          </cell>
          <cell r="AH17">
            <v>4</v>
          </cell>
          <cell r="AI17">
            <v>17</v>
          </cell>
          <cell r="AJ17">
            <v>15</v>
          </cell>
        </row>
        <row r="18">
          <cell r="A18">
            <v>6</v>
          </cell>
          <cell r="B18">
            <v>29</v>
          </cell>
          <cell r="C18">
            <v>16</v>
          </cell>
          <cell r="D18">
            <v>31</v>
          </cell>
          <cell r="E18">
            <v>23</v>
          </cell>
          <cell r="F18">
            <v>11</v>
          </cell>
          <cell r="G18">
            <v>3</v>
          </cell>
          <cell r="H18">
            <v>25</v>
          </cell>
          <cell r="I18">
            <v>13</v>
          </cell>
          <cell r="J18">
            <v>6</v>
          </cell>
          <cell r="K18">
            <v>27</v>
          </cell>
          <cell r="L18">
            <v>15</v>
          </cell>
          <cell r="M18">
            <v>8</v>
          </cell>
          <cell r="N18">
            <v>29</v>
          </cell>
          <cell r="O18">
            <v>17</v>
          </cell>
          <cell r="P18">
            <v>4</v>
          </cell>
          <cell r="Q18">
            <v>23</v>
          </cell>
          <cell r="R18">
            <v>12</v>
          </cell>
          <cell r="S18">
            <v>6</v>
          </cell>
          <cell r="T18">
            <v>25</v>
          </cell>
          <cell r="U18">
            <v>15</v>
          </cell>
          <cell r="V18">
            <v>2</v>
          </cell>
          <cell r="W18">
            <v>19</v>
          </cell>
          <cell r="X18">
            <v>11</v>
          </cell>
          <cell r="Y18">
            <v>5</v>
          </cell>
          <cell r="Z18">
            <v>21</v>
          </cell>
          <cell r="AA18">
            <v>14</v>
          </cell>
          <cell r="AB18">
            <v>7</v>
          </cell>
          <cell r="AC18">
            <v>22</v>
          </cell>
          <cell r="AD18">
            <v>17</v>
          </cell>
          <cell r="AE18">
            <v>3</v>
          </cell>
          <cell r="AF18">
            <v>16</v>
          </cell>
          <cell r="AG18">
            <v>13</v>
          </cell>
          <cell r="AH18">
            <v>5</v>
          </cell>
          <cell r="AI18">
            <v>18</v>
          </cell>
          <cell r="AJ18">
            <v>16</v>
          </cell>
        </row>
        <row r="19">
          <cell r="A19">
            <v>7</v>
          </cell>
          <cell r="B19">
            <v>30</v>
          </cell>
          <cell r="C19">
            <v>17</v>
          </cell>
          <cell r="D19">
            <v>1</v>
          </cell>
          <cell r="E19">
            <v>24</v>
          </cell>
          <cell r="F19">
            <v>12</v>
          </cell>
          <cell r="G19">
            <v>4</v>
          </cell>
          <cell r="H19">
            <v>26</v>
          </cell>
          <cell r="I19">
            <v>14</v>
          </cell>
          <cell r="J19">
            <v>7</v>
          </cell>
          <cell r="K19">
            <v>28</v>
          </cell>
          <cell r="L19">
            <v>16</v>
          </cell>
          <cell r="M19">
            <v>9</v>
          </cell>
          <cell r="N19">
            <v>30</v>
          </cell>
          <cell r="O19">
            <v>18</v>
          </cell>
          <cell r="P19">
            <v>5</v>
          </cell>
          <cell r="Q19">
            <v>24</v>
          </cell>
          <cell r="R19">
            <v>13</v>
          </cell>
          <cell r="S19">
            <v>7</v>
          </cell>
          <cell r="T19">
            <v>26</v>
          </cell>
          <cell r="U19">
            <v>16</v>
          </cell>
          <cell r="V19">
            <v>3</v>
          </cell>
          <cell r="W19">
            <v>20</v>
          </cell>
          <cell r="X19">
            <v>12</v>
          </cell>
          <cell r="Y19">
            <v>6</v>
          </cell>
          <cell r="Z19">
            <v>22</v>
          </cell>
          <cell r="AA19">
            <v>15</v>
          </cell>
          <cell r="AB19">
            <v>8</v>
          </cell>
          <cell r="AC19">
            <v>23</v>
          </cell>
          <cell r="AD19">
            <v>18</v>
          </cell>
          <cell r="AE19">
            <v>4</v>
          </cell>
          <cell r="AF19">
            <v>17</v>
          </cell>
          <cell r="AG19">
            <v>14</v>
          </cell>
          <cell r="AH19">
            <v>6</v>
          </cell>
          <cell r="AI19">
            <v>19</v>
          </cell>
          <cell r="AJ19">
            <v>17</v>
          </cell>
        </row>
        <row r="20">
          <cell r="A20">
            <v>8</v>
          </cell>
          <cell r="B20">
            <v>1</v>
          </cell>
          <cell r="C20">
            <v>18</v>
          </cell>
          <cell r="D20">
            <v>2</v>
          </cell>
          <cell r="E20">
            <v>25</v>
          </cell>
          <cell r="F20">
            <v>13</v>
          </cell>
          <cell r="G20">
            <v>5</v>
          </cell>
          <cell r="H20">
            <v>27</v>
          </cell>
          <cell r="I20">
            <v>15</v>
          </cell>
          <cell r="J20">
            <v>8</v>
          </cell>
          <cell r="K20">
            <v>29</v>
          </cell>
          <cell r="L20">
            <v>17</v>
          </cell>
          <cell r="M20">
            <v>10</v>
          </cell>
          <cell r="N20">
            <v>1</v>
          </cell>
          <cell r="O20">
            <v>19</v>
          </cell>
          <cell r="P20">
            <v>6</v>
          </cell>
          <cell r="Q20">
            <v>25</v>
          </cell>
          <cell r="R20">
            <v>14</v>
          </cell>
          <cell r="S20">
            <v>8</v>
          </cell>
          <cell r="T20">
            <v>27</v>
          </cell>
          <cell r="U20">
            <v>17</v>
          </cell>
          <cell r="V20">
            <v>4</v>
          </cell>
          <cell r="W20">
            <v>21</v>
          </cell>
          <cell r="X20">
            <v>13</v>
          </cell>
          <cell r="Y20">
            <v>7</v>
          </cell>
          <cell r="Z20">
            <v>23</v>
          </cell>
          <cell r="AA20">
            <v>16</v>
          </cell>
          <cell r="AB20">
            <v>9</v>
          </cell>
          <cell r="AC20">
            <v>24</v>
          </cell>
          <cell r="AD20">
            <v>19</v>
          </cell>
          <cell r="AE20">
            <v>5</v>
          </cell>
          <cell r="AF20">
            <v>18</v>
          </cell>
          <cell r="AG20">
            <v>15</v>
          </cell>
          <cell r="AH20">
            <v>7</v>
          </cell>
          <cell r="AI20">
            <v>20</v>
          </cell>
          <cell r="AJ20">
            <v>18</v>
          </cell>
        </row>
        <row r="21">
          <cell r="A21">
            <v>9</v>
          </cell>
          <cell r="B21">
            <v>2</v>
          </cell>
          <cell r="C21">
            <v>19</v>
          </cell>
          <cell r="D21">
            <v>3</v>
          </cell>
          <cell r="E21">
            <v>26</v>
          </cell>
          <cell r="F21">
            <v>14</v>
          </cell>
          <cell r="G21">
            <v>6</v>
          </cell>
          <cell r="H21">
            <v>28</v>
          </cell>
          <cell r="I21">
            <v>16</v>
          </cell>
          <cell r="J21">
            <v>9</v>
          </cell>
          <cell r="K21">
            <v>30</v>
          </cell>
          <cell r="L21">
            <v>18</v>
          </cell>
          <cell r="M21">
            <v>11</v>
          </cell>
          <cell r="N21">
            <v>2</v>
          </cell>
          <cell r="O21">
            <v>20</v>
          </cell>
          <cell r="P21">
            <v>7</v>
          </cell>
          <cell r="Q21">
            <v>26</v>
          </cell>
          <cell r="R21">
            <v>15</v>
          </cell>
          <cell r="S21">
            <v>9</v>
          </cell>
          <cell r="T21">
            <v>28</v>
          </cell>
          <cell r="U21">
            <v>18</v>
          </cell>
          <cell r="V21">
            <v>5</v>
          </cell>
          <cell r="W21">
            <v>22</v>
          </cell>
          <cell r="X21">
            <v>14</v>
          </cell>
          <cell r="Y21">
            <v>8</v>
          </cell>
          <cell r="Z21">
            <v>24</v>
          </cell>
          <cell r="AA21">
            <v>17</v>
          </cell>
          <cell r="AB21">
            <v>10</v>
          </cell>
          <cell r="AC21">
            <v>25</v>
          </cell>
          <cell r="AD21">
            <v>20</v>
          </cell>
          <cell r="AE21">
            <v>6</v>
          </cell>
          <cell r="AF21">
            <v>19</v>
          </cell>
          <cell r="AG21">
            <v>16</v>
          </cell>
          <cell r="AH21">
            <v>8</v>
          </cell>
          <cell r="AI21">
            <v>21</v>
          </cell>
          <cell r="AJ21">
            <v>19</v>
          </cell>
        </row>
        <row r="22">
          <cell r="A22">
            <v>10</v>
          </cell>
          <cell r="B22">
            <v>3</v>
          </cell>
          <cell r="C22">
            <v>20</v>
          </cell>
          <cell r="D22">
            <v>4</v>
          </cell>
          <cell r="E22">
            <v>27</v>
          </cell>
          <cell r="F22">
            <v>15</v>
          </cell>
          <cell r="G22">
            <v>7</v>
          </cell>
          <cell r="H22">
            <v>29</v>
          </cell>
          <cell r="I22">
            <v>17</v>
          </cell>
          <cell r="J22">
            <v>10</v>
          </cell>
          <cell r="K22">
            <v>1</v>
          </cell>
          <cell r="L22">
            <v>19</v>
          </cell>
          <cell r="M22">
            <v>12</v>
          </cell>
          <cell r="N22">
            <v>3</v>
          </cell>
          <cell r="O22">
            <v>21</v>
          </cell>
          <cell r="P22">
            <v>8</v>
          </cell>
          <cell r="Q22">
            <v>27</v>
          </cell>
          <cell r="R22">
            <v>16</v>
          </cell>
          <cell r="S22">
            <v>10</v>
          </cell>
          <cell r="T22">
            <v>29</v>
          </cell>
          <cell r="U22">
            <v>19</v>
          </cell>
          <cell r="V22">
            <v>6</v>
          </cell>
          <cell r="W22">
            <v>23</v>
          </cell>
          <cell r="X22">
            <v>15</v>
          </cell>
          <cell r="Y22">
            <v>9</v>
          </cell>
          <cell r="Z22">
            <v>25</v>
          </cell>
          <cell r="AA22">
            <v>18</v>
          </cell>
          <cell r="AB22">
            <v>11</v>
          </cell>
          <cell r="AC22">
            <v>26</v>
          </cell>
          <cell r="AD22">
            <v>21</v>
          </cell>
          <cell r="AE22">
            <v>7</v>
          </cell>
          <cell r="AF22">
            <v>20</v>
          </cell>
          <cell r="AG22">
            <v>17</v>
          </cell>
          <cell r="AH22">
            <v>9</v>
          </cell>
          <cell r="AI22">
            <v>22</v>
          </cell>
          <cell r="AJ22">
            <v>20</v>
          </cell>
        </row>
        <row r="23">
          <cell r="A23">
            <v>11</v>
          </cell>
          <cell r="B23">
            <v>4</v>
          </cell>
          <cell r="C23">
            <v>21</v>
          </cell>
          <cell r="D23">
            <v>5</v>
          </cell>
          <cell r="E23">
            <v>28</v>
          </cell>
          <cell r="F23">
            <v>16</v>
          </cell>
          <cell r="G23">
            <v>8</v>
          </cell>
          <cell r="H23">
            <v>30</v>
          </cell>
          <cell r="I23">
            <v>18</v>
          </cell>
          <cell r="J23">
            <v>11</v>
          </cell>
          <cell r="K23">
            <v>2</v>
          </cell>
          <cell r="L23">
            <v>20</v>
          </cell>
          <cell r="M23">
            <v>13</v>
          </cell>
          <cell r="N23">
            <v>4</v>
          </cell>
          <cell r="O23">
            <v>22</v>
          </cell>
          <cell r="P23">
            <v>9</v>
          </cell>
          <cell r="Q23">
            <v>28</v>
          </cell>
          <cell r="R23">
            <v>17</v>
          </cell>
          <cell r="S23">
            <v>11</v>
          </cell>
          <cell r="T23">
            <v>30</v>
          </cell>
          <cell r="U23">
            <v>20</v>
          </cell>
          <cell r="V23">
            <v>7</v>
          </cell>
          <cell r="W23">
            <v>24</v>
          </cell>
          <cell r="X23">
            <v>16</v>
          </cell>
          <cell r="Y23">
            <v>10</v>
          </cell>
          <cell r="Z23">
            <v>26</v>
          </cell>
          <cell r="AA23">
            <v>19</v>
          </cell>
          <cell r="AB23">
            <v>12</v>
          </cell>
          <cell r="AC23">
            <v>27</v>
          </cell>
          <cell r="AD23">
            <v>22</v>
          </cell>
          <cell r="AE23">
            <v>8</v>
          </cell>
          <cell r="AF23">
            <v>21</v>
          </cell>
          <cell r="AG23">
            <v>18</v>
          </cell>
          <cell r="AH23">
            <v>10</v>
          </cell>
          <cell r="AI23">
            <v>23</v>
          </cell>
          <cell r="AJ23">
            <v>21</v>
          </cell>
        </row>
        <row r="24">
          <cell r="A24">
            <v>12</v>
          </cell>
          <cell r="B24">
            <v>5</v>
          </cell>
          <cell r="C24">
            <v>22</v>
          </cell>
          <cell r="D24">
            <v>6</v>
          </cell>
          <cell r="E24">
            <v>29</v>
          </cell>
          <cell r="F24">
            <v>17</v>
          </cell>
          <cell r="G24">
            <v>9</v>
          </cell>
          <cell r="H24">
            <v>1</v>
          </cell>
          <cell r="I24">
            <v>19</v>
          </cell>
          <cell r="J24">
            <v>12</v>
          </cell>
          <cell r="K24">
            <v>3</v>
          </cell>
          <cell r="L24">
            <v>21</v>
          </cell>
          <cell r="M24">
            <v>14</v>
          </cell>
          <cell r="N24">
            <v>5</v>
          </cell>
          <cell r="O24">
            <v>23</v>
          </cell>
          <cell r="P24">
            <v>10</v>
          </cell>
          <cell r="Q24">
            <v>29</v>
          </cell>
          <cell r="R24">
            <v>18</v>
          </cell>
          <cell r="S24">
            <v>12</v>
          </cell>
          <cell r="T24">
            <v>1</v>
          </cell>
          <cell r="U24">
            <v>21</v>
          </cell>
          <cell r="V24">
            <v>8</v>
          </cell>
          <cell r="W24">
            <v>25</v>
          </cell>
          <cell r="X24">
            <v>17</v>
          </cell>
          <cell r="Y24">
            <v>11</v>
          </cell>
          <cell r="Z24">
            <v>27</v>
          </cell>
          <cell r="AA24">
            <v>20</v>
          </cell>
          <cell r="AB24">
            <v>13</v>
          </cell>
          <cell r="AC24">
            <v>28</v>
          </cell>
          <cell r="AD24">
            <v>23</v>
          </cell>
          <cell r="AE24">
            <v>9</v>
          </cell>
          <cell r="AF24">
            <v>22</v>
          </cell>
          <cell r="AG24">
            <v>19</v>
          </cell>
          <cell r="AH24">
            <v>11</v>
          </cell>
          <cell r="AI24">
            <v>24</v>
          </cell>
          <cell r="AJ24">
            <v>22</v>
          </cell>
        </row>
        <row r="25">
          <cell r="A25">
            <v>13</v>
          </cell>
          <cell r="B25">
            <v>6</v>
          </cell>
          <cell r="C25">
            <v>23</v>
          </cell>
          <cell r="D25">
            <v>7</v>
          </cell>
          <cell r="E25">
            <v>1</v>
          </cell>
          <cell r="F25">
            <v>18</v>
          </cell>
          <cell r="G25">
            <v>10</v>
          </cell>
          <cell r="H25">
            <v>2</v>
          </cell>
          <cell r="I25">
            <v>20</v>
          </cell>
          <cell r="J25">
            <v>13</v>
          </cell>
          <cell r="K25">
            <v>4</v>
          </cell>
          <cell r="L25">
            <v>22</v>
          </cell>
          <cell r="M25">
            <v>15</v>
          </cell>
          <cell r="N25">
            <v>6</v>
          </cell>
          <cell r="O25">
            <v>24</v>
          </cell>
          <cell r="P25">
            <v>11</v>
          </cell>
          <cell r="Q25">
            <v>1</v>
          </cell>
          <cell r="R25">
            <v>19</v>
          </cell>
          <cell r="S25">
            <v>13</v>
          </cell>
          <cell r="T25">
            <v>2</v>
          </cell>
          <cell r="U25">
            <v>22</v>
          </cell>
          <cell r="V25">
            <v>9</v>
          </cell>
          <cell r="W25">
            <v>26</v>
          </cell>
          <cell r="X25">
            <v>18</v>
          </cell>
          <cell r="Y25">
            <v>12</v>
          </cell>
          <cell r="Z25">
            <v>28</v>
          </cell>
          <cell r="AA25">
            <v>21</v>
          </cell>
          <cell r="AB25">
            <v>14</v>
          </cell>
          <cell r="AC25">
            <v>29</v>
          </cell>
          <cell r="AD25">
            <v>24</v>
          </cell>
          <cell r="AE25">
            <v>10</v>
          </cell>
          <cell r="AF25">
            <v>23</v>
          </cell>
          <cell r="AG25">
            <v>20</v>
          </cell>
          <cell r="AH25">
            <v>12</v>
          </cell>
          <cell r="AI25">
            <v>25</v>
          </cell>
          <cell r="AJ25">
            <v>23</v>
          </cell>
        </row>
        <row r="26">
          <cell r="A26">
            <v>14</v>
          </cell>
          <cell r="B26">
            <v>7</v>
          </cell>
          <cell r="C26">
            <v>24</v>
          </cell>
          <cell r="D26">
            <v>8</v>
          </cell>
          <cell r="E26">
            <v>2</v>
          </cell>
          <cell r="F26">
            <v>19</v>
          </cell>
          <cell r="G26">
            <v>11</v>
          </cell>
          <cell r="H26">
            <v>3</v>
          </cell>
          <cell r="I26">
            <v>21</v>
          </cell>
          <cell r="J26">
            <v>14</v>
          </cell>
          <cell r="K26">
            <v>5</v>
          </cell>
          <cell r="L26">
            <v>23</v>
          </cell>
          <cell r="M26">
            <v>16</v>
          </cell>
          <cell r="N26">
            <v>7</v>
          </cell>
          <cell r="O26">
            <v>25</v>
          </cell>
          <cell r="P26">
            <v>12</v>
          </cell>
          <cell r="Q26">
            <v>2</v>
          </cell>
          <cell r="R26">
            <v>20</v>
          </cell>
          <cell r="S26">
            <v>14</v>
          </cell>
          <cell r="T26">
            <v>3</v>
          </cell>
          <cell r="U26">
            <v>23</v>
          </cell>
          <cell r="V26">
            <v>10</v>
          </cell>
          <cell r="W26">
            <v>27</v>
          </cell>
          <cell r="X26">
            <v>19</v>
          </cell>
          <cell r="Y26">
            <v>13</v>
          </cell>
          <cell r="Z26">
            <v>29</v>
          </cell>
          <cell r="AA26">
            <v>22</v>
          </cell>
          <cell r="AB26">
            <v>15</v>
          </cell>
          <cell r="AC26">
            <v>1</v>
          </cell>
          <cell r="AD26">
            <v>25</v>
          </cell>
          <cell r="AE26">
            <v>11</v>
          </cell>
          <cell r="AF26">
            <v>24</v>
          </cell>
          <cell r="AG26">
            <v>21</v>
          </cell>
          <cell r="AH26">
            <v>13</v>
          </cell>
          <cell r="AI26">
            <v>26</v>
          </cell>
          <cell r="AJ26">
            <v>24</v>
          </cell>
        </row>
        <row r="27">
          <cell r="A27">
            <v>15</v>
          </cell>
          <cell r="B27">
            <v>8</v>
          </cell>
          <cell r="C27">
            <v>25</v>
          </cell>
          <cell r="D27">
            <v>9</v>
          </cell>
          <cell r="E27">
            <v>3</v>
          </cell>
          <cell r="F27">
            <v>20</v>
          </cell>
          <cell r="G27">
            <v>12</v>
          </cell>
          <cell r="H27">
            <v>4</v>
          </cell>
          <cell r="I27">
            <v>22</v>
          </cell>
          <cell r="J27">
            <v>15</v>
          </cell>
          <cell r="K27">
            <v>6</v>
          </cell>
          <cell r="L27">
            <v>24</v>
          </cell>
          <cell r="M27">
            <v>17</v>
          </cell>
          <cell r="N27">
            <v>8</v>
          </cell>
          <cell r="O27">
            <v>26</v>
          </cell>
          <cell r="P27">
            <v>13</v>
          </cell>
          <cell r="Q27">
            <v>3</v>
          </cell>
          <cell r="R27">
            <v>21</v>
          </cell>
          <cell r="S27">
            <v>15</v>
          </cell>
          <cell r="T27">
            <v>4</v>
          </cell>
          <cell r="U27">
            <v>24</v>
          </cell>
          <cell r="V27">
            <v>11</v>
          </cell>
          <cell r="W27">
            <v>28</v>
          </cell>
          <cell r="X27">
            <v>20</v>
          </cell>
          <cell r="Y27">
            <v>14</v>
          </cell>
          <cell r="Z27">
            <v>30</v>
          </cell>
          <cell r="AA27">
            <v>23</v>
          </cell>
          <cell r="AB27">
            <v>16</v>
          </cell>
          <cell r="AC27">
            <v>2</v>
          </cell>
          <cell r="AD27">
            <v>26</v>
          </cell>
          <cell r="AE27">
            <v>12</v>
          </cell>
          <cell r="AF27">
            <v>25</v>
          </cell>
          <cell r="AG27">
            <v>22</v>
          </cell>
          <cell r="AH27">
            <v>14</v>
          </cell>
          <cell r="AI27">
            <v>27</v>
          </cell>
          <cell r="AJ27">
            <v>25</v>
          </cell>
        </row>
        <row r="28">
          <cell r="A28">
            <v>16</v>
          </cell>
          <cell r="B28">
            <v>9</v>
          </cell>
          <cell r="C28">
            <v>26</v>
          </cell>
          <cell r="D28">
            <v>10</v>
          </cell>
          <cell r="E28">
            <v>4</v>
          </cell>
          <cell r="F28">
            <v>21</v>
          </cell>
          <cell r="G28">
            <v>13</v>
          </cell>
          <cell r="H28">
            <v>5</v>
          </cell>
          <cell r="I28">
            <v>23</v>
          </cell>
          <cell r="J28">
            <v>16</v>
          </cell>
          <cell r="K28">
            <v>7</v>
          </cell>
          <cell r="L28">
            <v>25</v>
          </cell>
          <cell r="M28">
            <v>18</v>
          </cell>
          <cell r="N28">
            <v>9</v>
          </cell>
          <cell r="O28">
            <v>27</v>
          </cell>
          <cell r="P28">
            <v>14</v>
          </cell>
          <cell r="Q28">
            <v>4</v>
          </cell>
          <cell r="R28">
            <v>22</v>
          </cell>
          <cell r="S28">
            <v>16</v>
          </cell>
          <cell r="T28">
            <v>5</v>
          </cell>
          <cell r="U28">
            <v>25</v>
          </cell>
          <cell r="V28">
            <v>12</v>
          </cell>
          <cell r="W28">
            <v>29</v>
          </cell>
          <cell r="X28">
            <v>21</v>
          </cell>
          <cell r="Y28">
            <v>15</v>
          </cell>
          <cell r="Z28">
            <v>1</v>
          </cell>
          <cell r="AA28">
            <v>24</v>
          </cell>
          <cell r="AB28">
            <v>17</v>
          </cell>
          <cell r="AC28">
            <v>3</v>
          </cell>
          <cell r="AD28">
            <v>27</v>
          </cell>
          <cell r="AE28">
            <v>13</v>
          </cell>
          <cell r="AF28">
            <v>26</v>
          </cell>
          <cell r="AG28">
            <v>23</v>
          </cell>
          <cell r="AH28">
            <v>15</v>
          </cell>
          <cell r="AI28">
            <v>28</v>
          </cell>
          <cell r="AJ28">
            <v>26</v>
          </cell>
        </row>
        <row r="29">
          <cell r="A29">
            <v>17</v>
          </cell>
          <cell r="B29">
            <v>10</v>
          </cell>
          <cell r="C29">
            <v>27</v>
          </cell>
          <cell r="D29">
            <v>11</v>
          </cell>
          <cell r="E29">
            <v>5</v>
          </cell>
          <cell r="F29">
            <v>22</v>
          </cell>
          <cell r="G29">
            <v>14</v>
          </cell>
          <cell r="H29">
            <v>6</v>
          </cell>
          <cell r="I29">
            <v>24</v>
          </cell>
          <cell r="J29">
            <v>17</v>
          </cell>
          <cell r="K29">
            <v>8</v>
          </cell>
          <cell r="L29">
            <v>26</v>
          </cell>
          <cell r="M29">
            <v>19</v>
          </cell>
          <cell r="N29">
            <v>10</v>
          </cell>
          <cell r="O29">
            <v>28</v>
          </cell>
          <cell r="P29">
            <v>15</v>
          </cell>
          <cell r="Q29">
            <v>5</v>
          </cell>
          <cell r="R29">
            <v>23</v>
          </cell>
          <cell r="S29">
            <v>17</v>
          </cell>
          <cell r="T29">
            <v>6</v>
          </cell>
          <cell r="U29">
            <v>26</v>
          </cell>
          <cell r="V29">
            <v>13</v>
          </cell>
          <cell r="W29">
            <v>1</v>
          </cell>
          <cell r="X29">
            <v>22</v>
          </cell>
          <cell r="Y29">
            <v>16</v>
          </cell>
          <cell r="Z29">
            <v>2</v>
          </cell>
          <cell r="AA29">
            <v>25</v>
          </cell>
          <cell r="AB29">
            <v>18</v>
          </cell>
          <cell r="AC29">
            <v>4</v>
          </cell>
          <cell r="AD29">
            <v>28</v>
          </cell>
          <cell r="AE29">
            <v>14</v>
          </cell>
          <cell r="AF29">
            <v>27</v>
          </cell>
          <cell r="AG29">
            <v>24</v>
          </cell>
          <cell r="AH29">
            <v>16</v>
          </cell>
          <cell r="AI29">
            <v>29</v>
          </cell>
          <cell r="AJ29">
            <v>27</v>
          </cell>
        </row>
        <row r="30">
          <cell r="A30">
            <v>18</v>
          </cell>
          <cell r="B30">
            <v>11</v>
          </cell>
          <cell r="C30">
            <v>28</v>
          </cell>
          <cell r="D30">
            <v>12</v>
          </cell>
          <cell r="E30">
            <v>6</v>
          </cell>
          <cell r="F30">
            <v>23</v>
          </cell>
          <cell r="G30">
            <v>15</v>
          </cell>
          <cell r="H30">
            <v>7</v>
          </cell>
          <cell r="I30">
            <v>25</v>
          </cell>
          <cell r="J30">
            <v>18</v>
          </cell>
          <cell r="K30">
            <v>9</v>
          </cell>
          <cell r="L30">
            <v>27</v>
          </cell>
          <cell r="M30">
            <v>20</v>
          </cell>
          <cell r="N30">
            <v>11</v>
          </cell>
          <cell r="O30">
            <v>29</v>
          </cell>
          <cell r="P30">
            <v>16</v>
          </cell>
          <cell r="Q30">
            <v>6</v>
          </cell>
          <cell r="R30">
            <v>24</v>
          </cell>
          <cell r="S30">
            <v>18</v>
          </cell>
          <cell r="T30">
            <v>7</v>
          </cell>
          <cell r="U30">
            <v>27</v>
          </cell>
          <cell r="V30">
            <v>14</v>
          </cell>
          <cell r="W30">
            <v>2</v>
          </cell>
          <cell r="X30">
            <v>23</v>
          </cell>
          <cell r="Y30">
            <v>17</v>
          </cell>
          <cell r="Z30">
            <v>3</v>
          </cell>
          <cell r="AA30">
            <v>26</v>
          </cell>
          <cell r="AB30">
            <v>19</v>
          </cell>
          <cell r="AC30">
            <v>5</v>
          </cell>
          <cell r="AD30">
            <v>29</v>
          </cell>
          <cell r="AE30">
            <v>15</v>
          </cell>
          <cell r="AF30">
            <v>28</v>
          </cell>
          <cell r="AG30">
            <v>25</v>
          </cell>
          <cell r="AH30">
            <v>17</v>
          </cell>
          <cell r="AI30">
            <v>30</v>
          </cell>
          <cell r="AJ30">
            <v>28</v>
          </cell>
        </row>
        <row r="31">
          <cell r="A31">
            <v>19</v>
          </cell>
          <cell r="B31">
            <v>12</v>
          </cell>
          <cell r="C31">
            <v>29</v>
          </cell>
          <cell r="D31">
            <v>13</v>
          </cell>
          <cell r="E31">
            <v>7</v>
          </cell>
          <cell r="F31">
            <v>24</v>
          </cell>
          <cell r="G31">
            <v>16</v>
          </cell>
          <cell r="H31">
            <v>8</v>
          </cell>
          <cell r="I31">
            <v>26</v>
          </cell>
          <cell r="J31">
            <v>19</v>
          </cell>
          <cell r="K31">
            <v>10</v>
          </cell>
          <cell r="L31">
            <v>28</v>
          </cell>
          <cell r="M31">
            <v>21</v>
          </cell>
          <cell r="N31">
            <v>12</v>
          </cell>
          <cell r="O31">
            <v>30</v>
          </cell>
          <cell r="P31">
            <v>17</v>
          </cell>
          <cell r="Q31">
            <v>7</v>
          </cell>
          <cell r="R31">
            <v>25</v>
          </cell>
          <cell r="S31">
            <v>19</v>
          </cell>
          <cell r="T31">
            <v>8</v>
          </cell>
          <cell r="U31">
            <v>28</v>
          </cell>
          <cell r="V31">
            <v>15</v>
          </cell>
          <cell r="W31">
            <v>3</v>
          </cell>
          <cell r="X31">
            <v>24</v>
          </cell>
          <cell r="Y31">
            <v>18</v>
          </cell>
          <cell r="Z31">
            <v>4</v>
          </cell>
          <cell r="AA31">
            <v>27</v>
          </cell>
          <cell r="AB31">
            <v>20</v>
          </cell>
          <cell r="AC31">
            <v>6</v>
          </cell>
          <cell r="AD31">
            <v>30</v>
          </cell>
          <cell r="AE31">
            <v>16</v>
          </cell>
          <cell r="AF31">
            <v>29</v>
          </cell>
          <cell r="AG31">
            <v>26</v>
          </cell>
          <cell r="AH31">
            <v>18</v>
          </cell>
          <cell r="AI31">
            <v>1</v>
          </cell>
          <cell r="AJ31">
            <v>29</v>
          </cell>
        </row>
        <row r="32">
          <cell r="D32">
            <v>14</v>
          </cell>
          <cell r="E32">
            <v>8</v>
          </cell>
          <cell r="F32">
            <v>25</v>
          </cell>
          <cell r="G32">
            <v>17</v>
          </cell>
          <cell r="H32">
            <v>9</v>
          </cell>
          <cell r="I32">
            <v>27</v>
          </cell>
          <cell r="J32">
            <v>20</v>
          </cell>
          <cell r="K32">
            <v>11</v>
          </cell>
          <cell r="L32">
            <v>29</v>
          </cell>
          <cell r="P32">
            <v>18</v>
          </cell>
          <cell r="Q32">
            <v>8</v>
          </cell>
          <cell r="R32">
            <v>26</v>
          </cell>
          <cell r="S32">
            <v>20</v>
          </cell>
          <cell r="T32">
            <v>9</v>
          </cell>
          <cell r="U32">
            <v>29</v>
          </cell>
          <cell r="V32">
            <v>16</v>
          </cell>
          <cell r="W32">
            <v>4</v>
          </cell>
          <cell r="X32">
            <v>25</v>
          </cell>
          <cell r="Y32">
            <v>19</v>
          </cell>
          <cell r="Z32">
            <v>5</v>
          </cell>
          <cell r="AA32">
            <v>28</v>
          </cell>
          <cell r="AB32">
            <v>21</v>
          </cell>
          <cell r="AC32">
            <v>7</v>
          </cell>
          <cell r="AD32">
            <v>31</v>
          </cell>
          <cell r="AE32">
            <v>17</v>
          </cell>
          <cell r="AF32">
            <v>1</v>
          </cell>
          <cell r="AG32">
            <v>27</v>
          </cell>
          <cell r="AH32">
            <v>19</v>
          </cell>
          <cell r="AI32">
            <v>2</v>
          </cell>
          <cell r="AJ32">
            <v>30</v>
          </cell>
        </row>
        <row r="33">
          <cell r="D33">
            <v>15</v>
          </cell>
          <cell r="E33">
            <v>9</v>
          </cell>
          <cell r="F33">
            <v>26</v>
          </cell>
          <cell r="G33">
            <v>18</v>
          </cell>
          <cell r="H33">
            <v>10</v>
          </cell>
          <cell r="I33">
            <v>28</v>
          </cell>
          <cell r="J33">
            <v>21</v>
          </cell>
          <cell r="K33">
            <v>12</v>
          </cell>
          <cell r="L33">
            <v>30</v>
          </cell>
          <cell r="P33">
            <v>19</v>
          </cell>
          <cell r="Q33">
            <v>9</v>
          </cell>
          <cell r="R33">
            <v>27</v>
          </cell>
          <cell r="S33">
            <v>21</v>
          </cell>
          <cell r="T33">
            <v>10</v>
          </cell>
          <cell r="U33">
            <v>30</v>
          </cell>
          <cell r="V33">
            <v>17</v>
          </cell>
          <cell r="W33">
            <v>5</v>
          </cell>
          <cell r="X33">
            <v>26</v>
          </cell>
          <cell r="Y33">
            <v>20</v>
          </cell>
          <cell r="Z33">
            <v>6</v>
          </cell>
          <cell r="AA33">
            <v>29</v>
          </cell>
          <cell r="AE33">
            <v>18</v>
          </cell>
          <cell r="AF33">
            <v>2</v>
          </cell>
          <cell r="AG33">
            <v>28</v>
          </cell>
          <cell r="AH33">
            <v>20</v>
          </cell>
          <cell r="AI33">
            <v>3</v>
          </cell>
          <cell r="AJ33">
            <v>31</v>
          </cell>
        </row>
        <row r="34">
          <cell r="D34">
            <v>16</v>
          </cell>
          <cell r="E34">
            <v>10</v>
          </cell>
          <cell r="F34">
            <v>27</v>
          </cell>
          <cell r="G34">
            <v>19</v>
          </cell>
          <cell r="H34">
            <v>11</v>
          </cell>
          <cell r="I34">
            <v>29</v>
          </cell>
          <cell r="P34">
            <v>20</v>
          </cell>
          <cell r="Q34">
            <v>10</v>
          </cell>
          <cell r="R34">
            <v>28</v>
          </cell>
          <cell r="S34">
            <v>22</v>
          </cell>
          <cell r="T34">
            <v>11</v>
          </cell>
          <cell r="U34">
            <v>31</v>
          </cell>
          <cell r="V34">
            <v>18</v>
          </cell>
          <cell r="W34">
            <v>6</v>
          </cell>
          <cell r="X34">
            <v>27</v>
          </cell>
          <cell r="Y34">
            <v>21</v>
          </cell>
          <cell r="Z34">
            <v>7</v>
          </cell>
          <cell r="AA34">
            <v>30</v>
          </cell>
          <cell r="AE34">
            <v>19</v>
          </cell>
          <cell r="AF34">
            <v>3</v>
          </cell>
          <cell r="AG34">
            <v>29</v>
          </cell>
        </row>
        <row r="35">
          <cell r="D35">
            <v>17</v>
          </cell>
          <cell r="E35">
            <v>11</v>
          </cell>
          <cell r="F35">
            <v>28</v>
          </cell>
          <cell r="G35">
            <v>20</v>
          </cell>
          <cell r="H35">
            <v>12</v>
          </cell>
          <cell r="I35">
            <v>30</v>
          </cell>
          <cell r="P35">
            <v>21</v>
          </cell>
          <cell r="Q35">
            <v>11</v>
          </cell>
          <cell r="R35">
            <v>29</v>
          </cell>
          <cell r="V35">
            <v>19</v>
          </cell>
          <cell r="W35">
            <v>7</v>
          </cell>
          <cell r="X35">
            <v>28</v>
          </cell>
          <cell r="Y35">
            <v>22</v>
          </cell>
          <cell r="Z35">
            <v>8</v>
          </cell>
          <cell r="AA35">
            <v>31</v>
          </cell>
          <cell r="AE35">
            <v>20</v>
          </cell>
          <cell r="AF35">
            <v>4</v>
          </cell>
          <cell r="AG35">
            <v>30</v>
          </cell>
        </row>
        <row r="36">
          <cell r="D36">
            <v>18</v>
          </cell>
          <cell r="E36">
            <v>12</v>
          </cell>
          <cell r="F36">
            <v>29</v>
          </cell>
          <cell r="P36">
            <v>22</v>
          </cell>
          <cell r="Q36">
            <v>12</v>
          </cell>
          <cell r="R36">
            <v>30</v>
          </cell>
          <cell r="V36">
            <v>20</v>
          </cell>
          <cell r="W36">
            <v>8</v>
          </cell>
          <cell r="X36">
            <v>29</v>
          </cell>
          <cell r="AE36">
            <v>21</v>
          </cell>
          <cell r="AF36">
            <v>5</v>
          </cell>
          <cell r="AG36">
            <v>31</v>
          </cell>
        </row>
        <row r="38">
          <cell r="AM38" t="str">
            <v>حهقè</v>
          </cell>
          <cell r="AT38" t="str">
            <v>حهقè</v>
          </cell>
          <cell r="BA38" t="str">
            <v>حهقè</v>
          </cell>
          <cell r="BH38" t="str">
            <v>حهقè</v>
          </cell>
          <cell r="BO38" t="str">
            <v>حهقè</v>
          </cell>
        </row>
        <row r="39">
          <cell r="AP39">
            <v>31</v>
          </cell>
          <cell r="AQ39">
            <v>30</v>
          </cell>
          <cell r="AR39">
            <v>29</v>
          </cell>
          <cell r="AS39">
            <v>28</v>
          </cell>
          <cell r="AT39">
            <v>27</v>
          </cell>
          <cell r="AU39">
            <v>26</v>
          </cell>
          <cell r="AV39">
            <v>25</v>
          </cell>
          <cell r="AW39">
            <v>24</v>
          </cell>
          <cell r="AX39">
            <v>23</v>
          </cell>
          <cell r="AY39">
            <v>22</v>
          </cell>
          <cell r="AZ39">
            <v>21</v>
          </cell>
          <cell r="BA39">
            <v>20</v>
          </cell>
          <cell r="BB39">
            <v>19</v>
          </cell>
          <cell r="BC39">
            <v>18</v>
          </cell>
          <cell r="BD39">
            <v>17</v>
          </cell>
          <cell r="BE39">
            <v>16</v>
          </cell>
          <cell r="BF39">
            <v>15</v>
          </cell>
          <cell r="BG39">
            <v>14</v>
          </cell>
          <cell r="BH39">
            <v>13</v>
          </cell>
          <cell r="BI39">
            <v>12</v>
          </cell>
          <cell r="BJ39">
            <v>11</v>
          </cell>
          <cell r="BK39">
            <v>10</v>
          </cell>
          <cell r="BL39">
            <v>9</v>
          </cell>
          <cell r="BM39">
            <v>8</v>
          </cell>
          <cell r="BN39">
            <v>7</v>
          </cell>
          <cell r="BO39">
            <v>6</v>
          </cell>
          <cell r="BP39">
            <v>5</v>
          </cell>
          <cell r="BQ39">
            <v>4</v>
          </cell>
          <cell r="BR39">
            <v>3</v>
          </cell>
          <cell r="BS39">
            <v>2</v>
          </cell>
          <cell r="BT39">
            <v>1</v>
          </cell>
        </row>
        <row r="40">
          <cell r="AP40">
            <v>3</v>
          </cell>
          <cell r="AQ40">
            <v>2</v>
          </cell>
          <cell r="AR40">
            <v>1</v>
          </cell>
          <cell r="AS40">
            <v>30</v>
          </cell>
          <cell r="AT40">
            <v>29</v>
          </cell>
          <cell r="AU40">
            <v>28</v>
          </cell>
          <cell r="AV40">
            <v>27</v>
          </cell>
          <cell r="AW40">
            <v>26</v>
          </cell>
          <cell r="AX40">
            <v>25</v>
          </cell>
          <cell r="AY40">
            <v>24</v>
          </cell>
          <cell r="AZ40">
            <v>23</v>
          </cell>
          <cell r="BA40">
            <v>22</v>
          </cell>
          <cell r="BB40">
            <v>21</v>
          </cell>
          <cell r="BC40">
            <v>20</v>
          </cell>
          <cell r="BD40">
            <v>19</v>
          </cell>
          <cell r="BE40">
            <v>18</v>
          </cell>
          <cell r="BF40">
            <v>17</v>
          </cell>
          <cell r="BG40">
            <v>16</v>
          </cell>
          <cell r="BH40">
            <v>15</v>
          </cell>
          <cell r="BI40">
            <v>14</v>
          </cell>
          <cell r="BJ40">
            <v>13</v>
          </cell>
          <cell r="BK40">
            <v>12</v>
          </cell>
          <cell r="BL40">
            <v>11</v>
          </cell>
          <cell r="BM40">
            <v>10</v>
          </cell>
          <cell r="BN40">
            <v>9</v>
          </cell>
          <cell r="BO40">
            <v>8</v>
          </cell>
          <cell r="BP40">
            <v>7</v>
          </cell>
          <cell r="BQ40">
            <v>6</v>
          </cell>
          <cell r="BR40">
            <v>5</v>
          </cell>
          <cell r="BS40">
            <v>4</v>
          </cell>
          <cell r="BT40">
            <v>3</v>
          </cell>
        </row>
        <row r="41">
          <cell r="AT41">
            <v>16</v>
          </cell>
          <cell r="BA41">
            <v>9</v>
          </cell>
          <cell r="BH41">
            <v>2</v>
          </cell>
          <cell r="BO41">
            <v>26</v>
          </cell>
        </row>
        <row r="42">
          <cell r="AM42">
            <v>31</v>
          </cell>
          <cell r="AN42">
            <v>30</v>
          </cell>
          <cell r="AO42">
            <v>29</v>
          </cell>
          <cell r="AP42">
            <v>28</v>
          </cell>
          <cell r="AQ42">
            <v>27</v>
          </cell>
          <cell r="AR42">
            <v>26</v>
          </cell>
          <cell r="AS42">
            <v>25</v>
          </cell>
          <cell r="AT42">
            <v>24</v>
          </cell>
          <cell r="AU42">
            <v>23</v>
          </cell>
          <cell r="AV42">
            <v>22</v>
          </cell>
          <cell r="AW42">
            <v>21</v>
          </cell>
          <cell r="AX42">
            <v>20</v>
          </cell>
          <cell r="AY42">
            <v>19</v>
          </cell>
          <cell r="AZ42">
            <v>18</v>
          </cell>
          <cell r="BA42">
            <v>17</v>
          </cell>
          <cell r="BB42">
            <v>16</v>
          </cell>
          <cell r="BC42">
            <v>15</v>
          </cell>
          <cell r="BD42">
            <v>14</v>
          </cell>
          <cell r="BE42">
            <v>13</v>
          </cell>
          <cell r="BF42">
            <v>12</v>
          </cell>
          <cell r="BG42">
            <v>11</v>
          </cell>
          <cell r="BH42">
            <v>10</v>
          </cell>
          <cell r="BI42">
            <v>9</v>
          </cell>
          <cell r="BJ42">
            <v>8</v>
          </cell>
          <cell r="BK42">
            <v>7</v>
          </cell>
          <cell r="BL42">
            <v>6</v>
          </cell>
          <cell r="BM42">
            <v>5</v>
          </cell>
          <cell r="BN42">
            <v>4</v>
          </cell>
          <cell r="BO42">
            <v>3</v>
          </cell>
          <cell r="BP42">
            <v>2</v>
          </cell>
          <cell r="BQ42">
            <v>1</v>
          </cell>
        </row>
        <row r="43">
          <cell r="AM43">
            <v>5</v>
          </cell>
          <cell r="AN43">
            <v>4</v>
          </cell>
          <cell r="AO43">
            <v>3</v>
          </cell>
          <cell r="AP43">
            <v>2</v>
          </cell>
          <cell r="AQ43">
            <v>1</v>
          </cell>
          <cell r="AR43">
            <v>29</v>
          </cell>
          <cell r="AS43">
            <v>28</v>
          </cell>
          <cell r="AT43">
            <v>27</v>
          </cell>
          <cell r="AU43">
            <v>26</v>
          </cell>
          <cell r="AV43">
            <v>25</v>
          </cell>
          <cell r="AW43">
            <v>24</v>
          </cell>
          <cell r="AX43">
            <v>23</v>
          </cell>
          <cell r="AY43">
            <v>22</v>
          </cell>
          <cell r="AZ43">
            <v>21</v>
          </cell>
          <cell r="BA43">
            <v>20</v>
          </cell>
          <cell r="BB43">
            <v>19</v>
          </cell>
          <cell r="BC43">
            <v>18</v>
          </cell>
          <cell r="BD43">
            <v>17</v>
          </cell>
          <cell r="BE43">
            <v>16</v>
          </cell>
          <cell r="BF43">
            <v>15</v>
          </cell>
          <cell r="BG43">
            <v>14</v>
          </cell>
          <cell r="BH43">
            <v>13</v>
          </cell>
          <cell r="BI43">
            <v>12</v>
          </cell>
          <cell r="BJ43">
            <v>11</v>
          </cell>
          <cell r="BK43">
            <v>10</v>
          </cell>
          <cell r="BL43">
            <v>9</v>
          </cell>
          <cell r="BM43">
            <v>8</v>
          </cell>
          <cell r="BN43">
            <v>7</v>
          </cell>
          <cell r="BO43">
            <v>6</v>
          </cell>
          <cell r="BP43">
            <v>5</v>
          </cell>
          <cell r="BQ43">
            <v>4</v>
          </cell>
        </row>
        <row r="44">
          <cell r="AM44">
            <v>21</v>
          </cell>
          <cell r="AT44">
            <v>14</v>
          </cell>
          <cell r="BA44">
            <v>7</v>
          </cell>
          <cell r="BH44">
            <v>30</v>
          </cell>
          <cell r="BO44">
            <v>23</v>
          </cell>
        </row>
        <row r="45">
          <cell r="AQ45">
            <v>31</v>
          </cell>
          <cell r="AR45">
            <v>30</v>
          </cell>
          <cell r="AS45">
            <v>29</v>
          </cell>
          <cell r="AT45">
            <v>28</v>
          </cell>
          <cell r="AU45">
            <v>27</v>
          </cell>
          <cell r="AV45">
            <v>26</v>
          </cell>
          <cell r="AW45">
            <v>25</v>
          </cell>
          <cell r="AX45">
            <v>24</v>
          </cell>
          <cell r="AY45">
            <v>23</v>
          </cell>
          <cell r="AZ45">
            <v>22</v>
          </cell>
          <cell r="BA45">
            <v>21</v>
          </cell>
          <cell r="BB45">
            <v>20</v>
          </cell>
          <cell r="BC45">
            <v>19</v>
          </cell>
          <cell r="BD45">
            <v>18</v>
          </cell>
          <cell r="BE45">
            <v>17</v>
          </cell>
          <cell r="BF45">
            <v>16</v>
          </cell>
          <cell r="BG45">
            <v>15</v>
          </cell>
          <cell r="BH45">
            <v>14</v>
          </cell>
          <cell r="BI45">
            <v>13</v>
          </cell>
          <cell r="BJ45">
            <v>12</v>
          </cell>
          <cell r="BK45">
            <v>11</v>
          </cell>
          <cell r="BL45">
            <v>10</v>
          </cell>
          <cell r="BM45">
            <v>9</v>
          </cell>
          <cell r="BN45">
            <v>8</v>
          </cell>
          <cell r="BO45">
            <v>7</v>
          </cell>
          <cell r="BP45">
            <v>6</v>
          </cell>
          <cell r="BQ45">
            <v>5</v>
          </cell>
          <cell r="BR45">
            <v>4</v>
          </cell>
          <cell r="BS45">
            <v>3</v>
          </cell>
          <cell r="BT45">
            <v>2</v>
          </cell>
          <cell r="BU45">
            <v>1</v>
          </cell>
        </row>
        <row r="46">
          <cell r="AQ46">
            <v>7</v>
          </cell>
          <cell r="AR46">
            <v>6</v>
          </cell>
          <cell r="AS46">
            <v>5</v>
          </cell>
          <cell r="AT46">
            <v>4</v>
          </cell>
          <cell r="AU46">
            <v>3</v>
          </cell>
          <cell r="AV46">
            <v>2</v>
          </cell>
          <cell r="AW46">
            <v>1</v>
          </cell>
          <cell r="AX46">
            <v>29</v>
          </cell>
          <cell r="AY46">
            <v>28</v>
          </cell>
          <cell r="AZ46">
            <v>27</v>
          </cell>
          <cell r="BA46">
            <v>26</v>
          </cell>
          <cell r="BB46">
            <v>25</v>
          </cell>
          <cell r="BC46">
            <v>24</v>
          </cell>
          <cell r="BD46">
            <v>23</v>
          </cell>
          <cell r="BE46">
            <v>22</v>
          </cell>
          <cell r="BF46">
            <v>21</v>
          </cell>
          <cell r="BG46">
            <v>20</v>
          </cell>
          <cell r="BH46">
            <v>19</v>
          </cell>
          <cell r="BI46">
            <v>18</v>
          </cell>
          <cell r="BJ46">
            <v>17</v>
          </cell>
          <cell r="BK46">
            <v>16</v>
          </cell>
          <cell r="BL46">
            <v>15</v>
          </cell>
          <cell r="BM46">
            <v>14</v>
          </cell>
          <cell r="BN46">
            <v>13</v>
          </cell>
          <cell r="BO46">
            <v>12</v>
          </cell>
          <cell r="BP46">
            <v>11</v>
          </cell>
          <cell r="BQ46">
            <v>10</v>
          </cell>
          <cell r="BR46">
            <v>9</v>
          </cell>
          <cell r="BS46">
            <v>8</v>
          </cell>
          <cell r="BT46">
            <v>7</v>
          </cell>
          <cell r="BU46">
            <v>6</v>
          </cell>
        </row>
        <row r="47">
          <cell r="AT47">
            <v>18</v>
          </cell>
          <cell r="BA47">
            <v>11</v>
          </cell>
          <cell r="BH47">
            <v>4</v>
          </cell>
          <cell r="BO47">
            <v>28</v>
          </cell>
        </row>
        <row r="48">
          <cell r="AN48">
            <v>31</v>
          </cell>
          <cell r="AO48">
            <v>30</v>
          </cell>
          <cell r="AP48">
            <v>29</v>
          </cell>
          <cell r="AQ48">
            <v>28</v>
          </cell>
          <cell r="AR48">
            <v>27</v>
          </cell>
          <cell r="AS48">
            <v>26</v>
          </cell>
          <cell r="AT48">
            <v>25</v>
          </cell>
          <cell r="AU48">
            <v>24</v>
          </cell>
          <cell r="AV48">
            <v>23</v>
          </cell>
          <cell r="AW48">
            <v>22</v>
          </cell>
          <cell r="AX48">
            <v>21</v>
          </cell>
          <cell r="AY48">
            <v>20</v>
          </cell>
          <cell r="AZ48">
            <v>19</v>
          </cell>
          <cell r="BA48">
            <v>18</v>
          </cell>
          <cell r="BB48">
            <v>17</v>
          </cell>
          <cell r="BC48">
            <v>16</v>
          </cell>
          <cell r="BD48">
            <v>15</v>
          </cell>
          <cell r="BE48">
            <v>14</v>
          </cell>
          <cell r="BF48">
            <v>13</v>
          </cell>
          <cell r="BG48">
            <v>12</v>
          </cell>
          <cell r="BH48">
            <v>11</v>
          </cell>
          <cell r="BI48">
            <v>10</v>
          </cell>
          <cell r="BJ48">
            <v>9</v>
          </cell>
          <cell r="BK48">
            <v>8</v>
          </cell>
          <cell r="BL48">
            <v>7</v>
          </cell>
          <cell r="BM48">
            <v>6</v>
          </cell>
          <cell r="BN48">
            <v>5</v>
          </cell>
          <cell r="BO48">
            <v>4</v>
          </cell>
          <cell r="BP48">
            <v>3</v>
          </cell>
          <cell r="BQ48">
            <v>2</v>
          </cell>
          <cell r="BR48">
            <v>1</v>
          </cell>
        </row>
        <row r="49">
          <cell r="AN49">
            <v>8</v>
          </cell>
          <cell r="AO49">
            <v>7</v>
          </cell>
          <cell r="AP49">
            <v>6</v>
          </cell>
          <cell r="AQ49">
            <v>5</v>
          </cell>
          <cell r="AR49">
            <v>4</v>
          </cell>
          <cell r="AS49">
            <v>3</v>
          </cell>
          <cell r="AT49">
            <v>2</v>
          </cell>
          <cell r="AU49">
            <v>1</v>
          </cell>
          <cell r="AV49">
            <v>30</v>
          </cell>
          <cell r="AW49">
            <v>29</v>
          </cell>
          <cell r="AX49">
            <v>28</v>
          </cell>
          <cell r="AY49">
            <v>27</v>
          </cell>
          <cell r="AZ49">
            <v>26</v>
          </cell>
          <cell r="BA49">
            <v>25</v>
          </cell>
          <cell r="BB49">
            <v>24</v>
          </cell>
          <cell r="BC49">
            <v>23</v>
          </cell>
          <cell r="BD49">
            <v>22</v>
          </cell>
          <cell r="BE49">
            <v>21</v>
          </cell>
          <cell r="BF49">
            <v>20</v>
          </cell>
          <cell r="BG49">
            <v>19</v>
          </cell>
          <cell r="BH49">
            <v>18</v>
          </cell>
          <cell r="BI49">
            <v>17</v>
          </cell>
          <cell r="BJ49">
            <v>16</v>
          </cell>
          <cell r="BK49">
            <v>15</v>
          </cell>
          <cell r="BL49">
            <v>14</v>
          </cell>
          <cell r="BM49">
            <v>13</v>
          </cell>
          <cell r="BN49">
            <v>12</v>
          </cell>
          <cell r="BO49">
            <v>11</v>
          </cell>
          <cell r="BP49">
            <v>10</v>
          </cell>
          <cell r="BQ49">
            <v>9</v>
          </cell>
          <cell r="BR49">
            <v>8</v>
          </cell>
        </row>
        <row r="50">
          <cell r="AT50">
            <v>16</v>
          </cell>
          <cell r="BA50">
            <v>9</v>
          </cell>
          <cell r="BH50">
            <v>2</v>
          </cell>
          <cell r="BO50">
            <v>25</v>
          </cell>
        </row>
        <row r="51">
          <cell r="AM51">
            <v>29</v>
          </cell>
          <cell r="AN51">
            <v>28</v>
          </cell>
          <cell r="AO51">
            <v>27</v>
          </cell>
          <cell r="AP51">
            <v>26</v>
          </cell>
          <cell r="AQ51">
            <v>25</v>
          </cell>
          <cell r="AR51">
            <v>24</v>
          </cell>
          <cell r="AS51">
            <v>23</v>
          </cell>
          <cell r="AT51">
            <v>22</v>
          </cell>
          <cell r="AU51">
            <v>21</v>
          </cell>
          <cell r="AV51">
            <v>20</v>
          </cell>
          <cell r="AW51">
            <v>19</v>
          </cell>
          <cell r="AX51">
            <v>18</v>
          </cell>
          <cell r="AY51">
            <v>17</v>
          </cell>
          <cell r="AZ51">
            <v>16</v>
          </cell>
          <cell r="BA51">
            <v>15</v>
          </cell>
          <cell r="BB51">
            <v>14</v>
          </cell>
          <cell r="BC51">
            <v>13</v>
          </cell>
          <cell r="BD51">
            <v>12</v>
          </cell>
          <cell r="BE51">
            <v>11</v>
          </cell>
          <cell r="BF51">
            <v>10</v>
          </cell>
          <cell r="BG51">
            <v>9</v>
          </cell>
          <cell r="BH51">
            <v>8</v>
          </cell>
          <cell r="BI51">
            <v>7</v>
          </cell>
          <cell r="BJ51">
            <v>6</v>
          </cell>
          <cell r="BK51">
            <v>5</v>
          </cell>
          <cell r="BL51">
            <v>4</v>
          </cell>
          <cell r="BM51">
            <v>3</v>
          </cell>
          <cell r="BN51">
            <v>2</v>
          </cell>
          <cell r="BO51">
            <v>1</v>
          </cell>
          <cell r="BT51">
            <v>31</v>
          </cell>
          <cell r="BU51">
            <v>30</v>
          </cell>
        </row>
        <row r="52">
          <cell r="AM52">
            <v>8</v>
          </cell>
          <cell r="AN52">
            <v>7</v>
          </cell>
          <cell r="AO52">
            <v>6</v>
          </cell>
          <cell r="AP52">
            <v>5</v>
          </cell>
          <cell r="AQ52">
            <v>4</v>
          </cell>
          <cell r="AR52">
            <v>3</v>
          </cell>
          <cell r="AS52">
            <v>2</v>
          </cell>
          <cell r="AT52">
            <v>1</v>
          </cell>
          <cell r="AU52">
            <v>29</v>
          </cell>
          <cell r="AV52">
            <v>28</v>
          </cell>
          <cell r="AW52">
            <v>27</v>
          </cell>
          <cell r="AX52">
            <v>26</v>
          </cell>
          <cell r="AY52">
            <v>25</v>
          </cell>
          <cell r="AZ52">
            <v>24</v>
          </cell>
          <cell r="BA52">
            <v>23</v>
          </cell>
          <cell r="BB52">
            <v>22</v>
          </cell>
          <cell r="BC52">
            <v>21</v>
          </cell>
          <cell r="BD52">
            <v>20</v>
          </cell>
          <cell r="BE52">
            <v>19</v>
          </cell>
          <cell r="BF52">
            <v>18</v>
          </cell>
          <cell r="BG52">
            <v>17</v>
          </cell>
          <cell r="BH52">
            <v>16</v>
          </cell>
          <cell r="BI52">
            <v>15</v>
          </cell>
          <cell r="BJ52">
            <v>14</v>
          </cell>
          <cell r="BK52">
            <v>13</v>
          </cell>
          <cell r="BL52">
            <v>12</v>
          </cell>
          <cell r="BM52">
            <v>11</v>
          </cell>
          <cell r="BN52">
            <v>10</v>
          </cell>
          <cell r="BO52">
            <v>9</v>
          </cell>
          <cell r="BT52">
            <v>10</v>
          </cell>
          <cell r="BU52">
            <v>9</v>
          </cell>
        </row>
        <row r="53">
          <cell r="AM53">
            <v>20</v>
          </cell>
          <cell r="AT53">
            <v>13</v>
          </cell>
          <cell r="BA53">
            <v>6</v>
          </cell>
          <cell r="BH53">
            <v>30</v>
          </cell>
          <cell r="BO53">
            <v>23</v>
          </cell>
        </row>
        <row r="54">
          <cell r="AO54">
            <v>31</v>
          </cell>
          <cell r="AP54">
            <v>30</v>
          </cell>
          <cell r="AQ54">
            <v>29</v>
          </cell>
          <cell r="AR54">
            <v>28</v>
          </cell>
          <cell r="AS54">
            <v>27</v>
          </cell>
          <cell r="AT54">
            <v>26</v>
          </cell>
          <cell r="AU54">
            <v>25</v>
          </cell>
          <cell r="AV54">
            <v>24</v>
          </cell>
          <cell r="AW54">
            <v>23</v>
          </cell>
          <cell r="AX54">
            <v>22</v>
          </cell>
          <cell r="AY54">
            <v>21</v>
          </cell>
          <cell r="AZ54">
            <v>20</v>
          </cell>
          <cell r="BA54">
            <v>19</v>
          </cell>
          <cell r="BB54">
            <v>18</v>
          </cell>
          <cell r="BC54">
            <v>17</v>
          </cell>
          <cell r="BD54">
            <v>16</v>
          </cell>
          <cell r="BE54">
            <v>15</v>
          </cell>
          <cell r="BF54">
            <v>14</v>
          </cell>
          <cell r="BG54">
            <v>13</v>
          </cell>
          <cell r="BH54">
            <v>12</v>
          </cell>
          <cell r="BI54">
            <v>11</v>
          </cell>
          <cell r="BJ54">
            <v>10</v>
          </cell>
          <cell r="BK54">
            <v>9</v>
          </cell>
          <cell r="BL54">
            <v>8</v>
          </cell>
          <cell r="BM54">
            <v>7</v>
          </cell>
          <cell r="BN54">
            <v>6</v>
          </cell>
          <cell r="BO54">
            <v>5</v>
          </cell>
          <cell r="BP54">
            <v>4</v>
          </cell>
          <cell r="BQ54">
            <v>3</v>
          </cell>
          <cell r="BR54">
            <v>2</v>
          </cell>
          <cell r="BS54">
            <v>1</v>
          </cell>
        </row>
        <row r="55">
          <cell r="AO55">
            <v>11</v>
          </cell>
          <cell r="AP55">
            <v>10</v>
          </cell>
          <cell r="AQ55">
            <v>9</v>
          </cell>
          <cell r="AR55">
            <v>8</v>
          </cell>
          <cell r="AS55">
            <v>7</v>
          </cell>
          <cell r="AT55">
            <v>6</v>
          </cell>
          <cell r="AU55">
            <v>5</v>
          </cell>
          <cell r="AV55">
            <v>4</v>
          </cell>
          <cell r="AW55">
            <v>3</v>
          </cell>
          <cell r="AX55">
            <v>2</v>
          </cell>
          <cell r="AY55">
            <v>1</v>
          </cell>
          <cell r="AZ55">
            <v>30</v>
          </cell>
          <cell r="BA55">
            <v>29</v>
          </cell>
          <cell r="BB55">
            <v>28</v>
          </cell>
          <cell r="BC55">
            <v>27</v>
          </cell>
          <cell r="BD55">
            <v>26</v>
          </cell>
          <cell r="BE55">
            <v>25</v>
          </cell>
          <cell r="BF55">
            <v>24</v>
          </cell>
          <cell r="BG55">
            <v>23</v>
          </cell>
          <cell r="BH55">
            <v>22</v>
          </cell>
          <cell r="BI55">
            <v>21</v>
          </cell>
          <cell r="BJ55">
            <v>20</v>
          </cell>
          <cell r="BK55">
            <v>19</v>
          </cell>
          <cell r="BL55">
            <v>18</v>
          </cell>
          <cell r="BM55">
            <v>17</v>
          </cell>
          <cell r="BN55">
            <v>16</v>
          </cell>
          <cell r="BO55">
            <v>15</v>
          </cell>
          <cell r="BP55">
            <v>14</v>
          </cell>
          <cell r="BQ55">
            <v>13</v>
          </cell>
          <cell r="BR55">
            <v>12</v>
          </cell>
          <cell r="BS55">
            <v>11</v>
          </cell>
        </row>
        <row r="56">
          <cell r="AT56">
            <v>17</v>
          </cell>
          <cell r="BA56">
            <v>10</v>
          </cell>
          <cell r="BH56">
            <v>3</v>
          </cell>
          <cell r="BO56">
            <v>27</v>
          </cell>
        </row>
        <row r="57">
          <cell r="AM57">
            <v>30</v>
          </cell>
          <cell r="AN57">
            <v>29</v>
          </cell>
          <cell r="AO57">
            <v>28</v>
          </cell>
          <cell r="AP57">
            <v>27</v>
          </cell>
          <cell r="AQ57">
            <v>26</v>
          </cell>
          <cell r="AR57">
            <v>25</v>
          </cell>
          <cell r="AS57">
            <v>24</v>
          </cell>
          <cell r="AT57">
            <v>23</v>
          </cell>
          <cell r="AU57">
            <v>22</v>
          </cell>
          <cell r="AV57">
            <v>21</v>
          </cell>
          <cell r="AW57">
            <v>20</v>
          </cell>
          <cell r="AX57">
            <v>19</v>
          </cell>
          <cell r="AY57">
            <v>18</v>
          </cell>
          <cell r="AZ57">
            <v>17</v>
          </cell>
          <cell r="BA57">
            <v>16</v>
          </cell>
          <cell r="BB57">
            <v>15</v>
          </cell>
          <cell r="BC57">
            <v>14</v>
          </cell>
          <cell r="BD57">
            <v>13</v>
          </cell>
          <cell r="BE57">
            <v>12</v>
          </cell>
          <cell r="BF57">
            <v>11</v>
          </cell>
          <cell r="BG57">
            <v>10</v>
          </cell>
          <cell r="BH57">
            <v>9</v>
          </cell>
          <cell r="BI57">
            <v>8</v>
          </cell>
          <cell r="BJ57">
            <v>7</v>
          </cell>
          <cell r="BK57">
            <v>6</v>
          </cell>
          <cell r="BL57">
            <v>5</v>
          </cell>
          <cell r="BM57">
            <v>4</v>
          </cell>
          <cell r="BN57">
            <v>3</v>
          </cell>
          <cell r="BO57">
            <v>2</v>
          </cell>
          <cell r="BP57">
            <v>1</v>
          </cell>
        </row>
        <row r="58">
          <cell r="AM58">
            <v>12</v>
          </cell>
          <cell r="AN58">
            <v>11</v>
          </cell>
          <cell r="AO58">
            <v>10</v>
          </cell>
          <cell r="AP58">
            <v>9</v>
          </cell>
          <cell r="AQ58">
            <v>8</v>
          </cell>
          <cell r="AR58">
            <v>7</v>
          </cell>
          <cell r="AS58">
            <v>6</v>
          </cell>
          <cell r="AT58">
            <v>5</v>
          </cell>
          <cell r="AU58">
            <v>4</v>
          </cell>
          <cell r="AV58">
            <v>3</v>
          </cell>
          <cell r="AW58">
            <v>2</v>
          </cell>
          <cell r="AX58">
            <v>1</v>
          </cell>
          <cell r="AY58">
            <v>29</v>
          </cell>
          <cell r="AZ58">
            <v>28</v>
          </cell>
          <cell r="BA58">
            <v>27</v>
          </cell>
          <cell r="BB58">
            <v>26</v>
          </cell>
          <cell r="BC58">
            <v>25</v>
          </cell>
          <cell r="BD58">
            <v>24</v>
          </cell>
          <cell r="BE58">
            <v>23</v>
          </cell>
          <cell r="BF58">
            <v>22</v>
          </cell>
          <cell r="BG58">
            <v>21</v>
          </cell>
          <cell r="BH58">
            <v>20</v>
          </cell>
          <cell r="BI58">
            <v>19</v>
          </cell>
          <cell r="BJ58">
            <v>18</v>
          </cell>
          <cell r="BK58">
            <v>17</v>
          </cell>
          <cell r="BL58">
            <v>16</v>
          </cell>
          <cell r="BM58">
            <v>15</v>
          </cell>
          <cell r="BN58">
            <v>14</v>
          </cell>
          <cell r="BO58">
            <v>13</v>
          </cell>
          <cell r="BP58">
            <v>12</v>
          </cell>
        </row>
        <row r="59">
          <cell r="AM59">
            <v>22</v>
          </cell>
          <cell r="AT59">
            <v>15</v>
          </cell>
          <cell r="BA59">
            <v>8</v>
          </cell>
          <cell r="BH59">
            <v>1</v>
          </cell>
          <cell r="BO59">
            <v>24</v>
          </cell>
        </row>
        <row r="60">
          <cell r="AR60">
            <v>30</v>
          </cell>
          <cell r="AS60">
            <v>29</v>
          </cell>
          <cell r="AT60">
            <v>28</v>
          </cell>
          <cell r="AU60">
            <v>27</v>
          </cell>
          <cell r="AV60">
            <v>26</v>
          </cell>
          <cell r="AW60">
            <v>25</v>
          </cell>
          <cell r="AX60">
            <v>24</v>
          </cell>
          <cell r="AY60">
            <v>23</v>
          </cell>
          <cell r="AZ60">
            <v>22</v>
          </cell>
          <cell r="BA60">
            <v>21</v>
          </cell>
          <cell r="BB60">
            <v>20</v>
          </cell>
          <cell r="BC60">
            <v>19</v>
          </cell>
          <cell r="BD60">
            <v>18</v>
          </cell>
          <cell r="BE60">
            <v>17</v>
          </cell>
          <cell r="BF60">
            <v>16</v>
          </cell>
          <cell r="BG60">
            <v>15</v>
          </cell>
          <cell r="BH60">
            <v>14</v>
          </cell>
          <cell r="BI60">
            <v>13</v>
          </cell>
          <cell r="BJ60">
            <v>12</v>
          </cell>
          <cell r="BK60">
            <v>11</v>
          </cell>
          <cell r="BL60">
            <v>10</v>
          </cell>
          <cell r="BM60">
            <v>9</v>
          </cell>
          <cell r="BN60">
            <v>8</v>
          </cell>
          <cell r="BO60">
            <v>7</v>
          </cell>
          <cell r="BP60">
            <v>6</v>
          </cell>
          <cell r="BQ60">
            <v>5</v>
          </cell>
          <cell r="BR60">
            <v>4</v>
          </cell>
          <cell r="BS60">
            <v>3</v>
          </cell>
          <cell r="BT60">
            <v>2</v>
          </cell>
          <cell r="BU60">
            <v>1</v>
          </cell>
        </row>
        <row r="61">
          <cell r="AR61">
            <v>12</v>
          </cell>
          <cell r="AS61">
            <v>11</v>
          </cell>
          <cell r="AT61">
            <v>10</v>
          </cell>
          <cell r="AU61">
            <v>9</v>
          </cell>
          <cell r="AV61">
            <v>8</v>
          </cell>
          <cell r="AW61">
            <v>7</v>
          </cell>
          <cell r="AX61">
            <v>6</v>
          </cell>
          <cell r="AY61">
            <v>5</v>
          </cell>
          <cell r="AZ61">
            <v>4</v>
          </cell>
          <cell r="BA61">
            <v>3</v>
          </cell>
          <cell r="BB61">
            <v>2</v>
          </cell>
          <cell r="BC61">
            <v>1</v>
          </cell>
          <cell r="BD61">
            <v>30</v>
          </cell>
          <cell r="BE61">
            <v>29</v>
          </cell>
          <cell r="BF61">
            <v>28</v>
          </cell>
          <cell r="BG61">
            <v>27</v>
          </cell>
          <cell r="BH61">
            <v>26</v>
          </cell>
          <cell r="BI61">
            <v>25</v>
          </cell>
          <cell r="BJ61">
            <v>24</v>
          </cell>
          <cell r="BK61">
            <v>23</v>
          </cell>
          <cell r="BL61">
            <v>22</v>
          </cell>
          <cell r="BM61">
            <v>21</v>
          </cell>
          <cell r="BN61">
            <v>20</v>
          </cell>
          <cell r="BO61">
            <v>19</v>
          </cell>
          <cell r="BP61">
            <v>18</v>
          </cell>
          <cell r="BQ61">
            <v>17</v>
          </cell>
          <cell r="BR61">
            <v>16</v>
          </cell>
          <cell r="BS61">
            <v>15</v>
          </cell>
          <cell r="BT61">
            <v>14</v>
          </cell>
          <cell r="BU61">
            <v>13</v>
          </cell>
        </row>
        <row r="62">
          <cell r="AT62">
            <v>19</v>
          </cell>
          <cell r="BA62">
            <v>12</v>
          </cell>
          <cell r="BH62">
            <v>5</v>
          </cell>
          <cell r="BO62">
            <v>29</v>
          </cell>
        </row>
        <row r="63">
          <cell r="AP63">
            <v>30</v>
          </cell>
          <cell r="AQ63">
            <v>29</v>
          </cell>
          <cell r="AR63">
            <v>28</v>
          </cell>
          <cell r="AS63">
            <v>27</v>
          </cell>
          <cell r="AT63">
            <v>26</v>
          </cell>
          <cell r="AU63">
            <v>25</v>
          </cell>
          <cell r="AV63">
            <v>24</v>
          </cell>
          <cell r="AW63">
            <v>23</v>
          </cell>
          <cell r="AX63">
            <v>22</v>
          </cell>
          <cell r="AY63">
            <v>21</v>
          </cell>
          <cell r="AZ63">
            <v>20</v>
          </cell>
          <cell r="BA63">
            <v>19</v>
          </cell>
          <cell r="BB63">
            <v>18</v>
          </cell>
          <cell r="BC63">
            <v>17</v>
          </cell>
          <cell r="BD63">
            <v>16</v>
          </cell>
          <cell r="BE63">
            <v>15</v>
          </cell>
          <cell r="BF63">
            <v>14</v>
          </cell>
          <cell r="BG63">
            <v>13</v>
          </cell>
          <cell r="BH63">
            <v>12</v>
          </cell>
          <cell r="BI63">
            <v>11</v>
          </cell>
          <cell r="BJ63">
            <v>10</v>
          </cell>
          <cell r="BK63">
            <v>9</v>
          </cell>
          <cell r="BL63">
            <v>8</v>
          </cell>
          <cell r="BM63">
            <v>7</v>
          </cell>
          <cell r="BN63">
            <v>6</v>
          </cell>
          <cell r="BO63">
            <v>5</v>
          </cell>
          <cell r="BP63">
            <v>4</v>
          </cell>
          <cell r="BQ63">
            <v>3</v>
          </cell>
          <cell r="BR63">
            <v>2</v>
          </cell>
          <cell r="BS63">
            <v>1</v>
          </cell>
        </row>
        <row r="64">
          <cell r="AP64">
            <v>12</v>
          </cell>
          <cell r="AQ64">
            <v>11</v>
          </cell>
          <cell r="AR64">
            <v>10</v>
          </cell>
          <cell r="AS64">
            <v>9</v>
          </cell>
          <cell r="AT64">
            <v>8</v>
          </cell>
          <cell r="AU64">
            <v>7</v>
          </cell>
          <cell r="AV64">
            <v>6</v>
          </cell>
          <cell r="AW64">
            <v>5</v>
          </cell>
          <cell r="AX64">
            <v>4</v>
          </cell>
          <cell r="AY64">
            <v>3</v>
          </cell>
          <cell r="AZ64">
            <v>2</v>
          </cell>
          <cell r="BA64">
            <v>1</v>
          </cell>
          <cell r="BB64">
            <v>30</v>
          </cell>
          <cell r="BC64">
            <v>29</v>
          </cell>
          <cell r="BD64">
            <v>28</v>
          </cell>
          <cell r="BE64">
            <v>27</v>
          </cell>
          <cell r="BF64">
            <v>26</v>
          </cell>
          <cell r="BG64">
            <v>25</v>
          </cell>
          <cell r="BH64">
            <v>24</v>
          </cell>
          <cell r="BI64">
            <v>23</v>
          </cell>
          <cell r="BJ64">
            <v>22</v>
          </cell>
          <cell r="BK64">
            <v>21</v>
          </cell>
          <cell r="BL64">
            <v>20</v>
          </cell>
          <cell r="BM64">
            <v>19</v>
          </cell>
          <cell r="BN64">
            <v>18</v>
          </cell>
          <cell r="BO64">
            <v>17</v>
          </cell>
          <cell r="BP64">
            <v>16</v>
          </cell>
          <cell r="BQ64">
            <v>15</v>
          </cell>
          <cell r="BR64">
            <v>14</v>
          </cell>
          <cell r="BS64">
            <v>13</v>
          </cell>
        </row>
        <row r="65">
          <cell r="AT65">
            <v>17</v>
          </cell>
          <cell r="BA65">
            <v>10</v>
          </cell>
          <cell r="BH65">
            <v>3</v>
          </cell>
          <cell r="BO65">
            <v>27</v>
          </cell>
        </row>
        <row r="66">
          <cell r="AN66">
            <v>30</v>
          </cell>
          <cell r="AO66">
            <v>29</v>
          </cell>
          <cell r="AP66">
            <v>28</v>
          </cell>
          <cell r="AQ66">
            <v>27</v>
          </cell>
          <cell r="AR66">
            <v>26</v>
          </cell>
          <cell r="AS66">
            <v>25</v>
          </cell>
          <cell r="AT66">
            <v>24</v>
          </cell>
          <cell r="AU66">
            <v>23</v>
          </cell>
          <cell r="AV66">
            <v>22</v>
          </cell>
          <cell r="AW66">
            <v>21</v>
          </cell>
          <cell r="AX66">
            <v>20</v>
          </cell>
          <cell r="AY66">
            <v>19</v>
          </cell>
          <cell r="AZ66">
            <v>18</v>
          </cell>
          <cell r="BA66">
            <v>17</v>
          </cell>
          <cell r="BB66">
            <v>16</v>
          </cell>
          <cell r="BC66">
            <v>15</v>
          </cell>
          <cell r="BD66">
            <v>14</v>
          </cell>
          <cell r="BE66">
            <v>13</v>
          </cell>
          <cell r="BF66">
            <v>12</v>
          </cell>
          <cell r="BG66">
            <v>11</v>
          </cell>
          <cell r="BH66">
            <v>10</v>
          </cell>
          <cell r="BI66">
            <v>9</v>
          </cell>
          <cell r="BJ66">
            <v>8</v>
          </cell>
          <cell r="BK66">
            <v>7</v>
          </cell>
          <cell r="BL66">
            <v>6</v>
          </cell>
          <cell r="BM66">
            <v>5</v>
          </cell>
          <cell r="BN66">
            <v>4</v>
          </cell>
          <cell r="BO66">
            <v>3</v>
          </cell>
          <cell r="BP66">
            <v>2</v>
          </cell>
          <cell r="BQ66">
            <v>1</v>
          </cell>
        </row>
        <row r="67">
          <cell r="AN67">
            <v>12</v>
          </cell>
          <cell r="AO67">
            <v>11</v>
          </cell>
          <cell r="AP67">
            <v>10</v>
          </cell>
          <cell r="AQ67">
            <v>9</v>
          </cell>
          <cell r="AR67">
            <v>8</v>
          </cell>
          <cell r="AS67">
            <v>7</v>
          </cell>
          <cell r="AT67">
            <v>6</v>
          </cell>
          <cell r="AU67">
            <v>5</v>
          </cell>
          <cell r="AV67">
            <v>4</v>
          </cell>
          <cell r="AW67">
            <v>3</v>
          </cell>
          <cell r="AX67">
            <v>2</v>
          </cell>
          <cell r="AY67">
            <v>1</v>
          </cell>
          <cell r="AZ67">
            <v>30</v>
          </cell>
          <cell r="BA67">
            <v>29</v>
          </cell>
          <cell r="BB67">
            <v>28</v>
          </cell>
          <cell r="BC67">
            <v>27</v>
          </cell>
          <cell r="BD67">
            <v>26</v>
          </cell>
          <cell r="BE67">
            <v>25</v>
          </cell>
          <cell r="BF67">
            <v>24</v>
          </cell>
          <cell r="BG67">
            <v>23</v>
          </cell>
          <cell r="BH67">
            <v>22</v>
          </cell>
          <cell r="BI67">
            <v>21</v>
          </cell>
          <cell r="BJ67">
            <v>20</v>
          </cell>
          <cell r="BK67">
            <v>19</v>
          </cell>
          <cell r="BL67">
            <v>18</v>
          </cell>
          <cell r="BM67">
            <v>17</v>
          </cell>
          <cell r="BN67">
            <v>16</v>
          </cell>
          <cell r="BO67">
            <v>15</v>
          </cell>
          <cell r="BP67">
            <v>14</v>
          </cell>
          <cell r="BQ67">
            <v>13</v>
          </cell>
        </row>
        <row r="68">
          <cell r="AT68">
            <v>14</v>
          </cell>
          <cell r="BA68">
            <v>7</v>
          </cell>
          <cell r="BH68">
            <v>31</v>
          </cell>
          <cell r="BO68">
            <v>24</v>
          </cell>
        </row>
        <row r="69">
          <cell r="AM69">
            <v>29</v>
          </cell>
          <cell r="AN69">
            <v>28</v>
          </cell>
          <cell r="AO69">
            <v>27</v>
          </cell>
          <cell r="AP69">
            <v>26</v>
          </cell>
          <cell r="AQ69">
            <v>25</v>
          </cell>
          <cell r="AR69">
            <v>24</v>
          </cell>
          <cell r="AS69">
            <v>23</v>
          </cell>
          <cell r="AT69">
            <v>22</v>
          </cell>
          <cell r="AU69">
            <v>21</v>
          </cell>
          <cell r="AV69">
            <v>20</v>
          </cell>
          <cell r="AW69">
            <v>19</v>
          </cell>
          <cell r="AX69">
            <v>18</v>
          </cell>
          <cell r="AY69">
            <v>17</v>
          </cell>
          <cell r="AZ69">
            <v>16</v>
          </cell>
          <cell r="BA69">
            <v>15</v>
          </cell>
          <cell r="BB69">
            <v>14</v>
          </cell>
          <cell r="BC69">
            <v>13</v>
          </cell>
          <cell r="BD69">
            <v>12</v>
          </cell>
          <cell r="BE69">
            <v>11</v>
          </cell>
          <cell r="BF69">
            <v>10</v>
          </cell>
          <cell r="BG69">
            <v>9</v>
          </cell>
          <cell r="BH69">
            <v>8</v>
          </cell>
          <cell r="BI69">
            <v>7</v>
          </cell>
          <cell r="BJ69">
            <v>6</v>
          </cell>
          <cell r="BK69">
            <v>5</v>
          </cell>
          <cell r="BL69">
            <v>4</v>
          </cell>
          <cell r="BM69">
            <v>3</v>
          </cell>
          <cell r="BN69">
            <v>2</v>
          </cell>
          <cell r="BO69">
            <v>1</v>
          </cell>
          <cell r="BU69">
            <v>30</v>
          </cell>
        </row>
        <row r="70">
          <cell r="AM70">
            <v>12</v>
          </cell>
          <cell r="AN70">
            <v>11</v>
          </cell>
          <cell r="AO70">
            <v>10</v>
          </cell>
          <cell r="AP70">
            <v>9</v>
          </cell>
          <cell r="AQ70">
            <v>8</v>
          </cell>
          <cell r="AR70">
            <v>7</v>
          </cell>
          <cell r="AS70">
            <v>6</v>
          </cell>
          <cell r="AT70">
            <v>5</v>
          </cell>
          <cell r="AU70">
            <v>4</v>
          </cell>
          <cell r="AV70">
            <v>3</v>
          </cell>
          <cell r="AW70">
            <v>2</v>
          </cell>
          <cell r="AX70">
            <v>1</v>
          </cell>
          <cell r="AY70">
            <v>29</v>
          </cell>
          <cell r="AZ70">
            <v>28</v>
          </cell>
          <cell r="BA70">
            <v>27</v>
          </cell>
          <cell r="BB70">
            <v>26</v>
          </cell>
          <cell r="BC70">
            <v>25</v>
          </cell>
          <cell r="BD70">
            <v>24</v>
          </cell>
          <cell r="BE70">
            <v>23</v>
          </cell>
          <cell r="BF70">
            <v>22</v>
          </cell>
          <cell r="BG70">
            <v>21</v>
          </cell>
          <cell r="BH70">
            <v>20</v>
          </cell>
          <cell r="BI70">
            <v>19</v>
          </cell>
          <cell r="BJ70">
            <v>18</v>
          </cell>
          <cell r="BK70">
            <v>17</v>
          </cell>
          <cell r="BL70">
            <v>16</v>
          </cell>
          <cell r="BM70">
            <v>15</v>
          </cell>
          <cell r="BN70">
            <v>14</v>
          </cell>
          <cell r="BO70">
            <v>13</v>
          </cell>
          <cell r="BU70">
            <v>13</v>
          </cell>
        </row>
        <row r="71">
          <cell r="AM71">
            <v>18</v>
          </cell>
          <cell r="AT71">
            <v>11</v>
          </cell>
          <cell r="BA71">
            <v>4</v>
          </cell>
          <cell r="BH71">
            <v>28</v>
          </cell>
          <cell r="BO71">
            <v>21</v>
          </cell>
        </row>
        <row r="72">
          <cell r="AR72">
            <v>29</v>
          </cell>
          <cell r="AS72">
            <v>28</v>
          </cell>
          <cell r="AT72">
            <v>27</v>
          </cell>
          <cell r="AU72">
            <v>26</v>
          </cell>
          <cell r="AV72">
            <v>25</v>
          </cell>
          <cell r="AW72">
            <v>24</v>
          </cell>
          <cell r="AX72">
            <v>23</v>
          </cell>
          <cell r="AY72">
            <v>22</v>
          </cell>
          <cell r="AZ72">
            <v>21</v>
          </cell>
          <cell r="BA72">
            <v>20</v>
          </cell>
          <cell r="BB72">
            <v>19</v>
          </cell>
          <cell r="BC72">
            <v>18</v>
          </cell>
          <cell r="BD72">
            <v>17</v>
          </cell>
          <cell r="BE72">
            <v>16</v>
          </cell>
          <cell r="BF72">
            <v>15</v>
          </cell>
          <cell r="BG72">
            <v>14</v>
          </cell>
          <cell r="BH72">
            <v>13</v>
          </cell>
          <cell r="BI72">
            <v>12</v>
          </cell>
          <cell r="BJ72">
            <v>11</v>
          </cell>
          <cell r="BK72">
            <v>10</v>
          </cell>
          <cell r="BL72">
            <v>9</v>
          </cell>
          <cell r="BM72">
            <v>8</v>
          </cell>
          <cell r="BN72">
            <v>7</v>
          </cell>
          <cell r="BO72">
            <v>6</v>
          </cell>
          <cell r="BP72">
            <v>5</v>
          </cell>
          <cell r="BQ72">
            <v>4</v>
          </cell>
          <cell r="BR72">
            <v>3</v>
          </cell>
          <cell r="BS72">
            <v>2</v>
          </cell>
          <cell r="BT72">
            <v>1</v>
          </cell>
        </row>
        <row r="73">
          <cell r="AR73">
            <v>12</v>
          </cell>
          <cell r="AS73">
            <v>11</v>
          </cell>
          <cell r="AT73">
            <v>10</v>
          </cell>
          <cell r="AU73">
            <v>9</v>
          </cell>
          <cell r="AV73">
            <v>8</v>
          </cell>
          <cell r="AW73">
            <v>7</v>
          </cell>
          <cell r="AX73">
            <v>6</v>
          </cell>
          <cell r="AY73">
            <v>5</v>
          </cell>
          <cell r="AZ73">
            <v>4</v>
          </cell>
          <cell r="BA73">
            <v>3</v>
          </cell>
          <cell r="BB73">
            <v>2</v>
          </cell>
          <cell r="BC73">
            <v>1</v>
          </cell>
          <cell r="BD73">
            <v>30</v>
          </cell>
          <cell r="BE73">
            <v>29</v>
          </cell>
          <cell r="BF73">
            <v>28</v>
          </cell>
          <cell r="BG73">
            <v>27</v>
          </cell>
          <cell r="BH73">
            <v>26</v>
          </cell>
          <cell r="BI73">
            <v>25</v>
          </cell>
          <cell r="BJ73">
            <v>24</v>
          </cell>
          <cell r="BK73">
            <v>23</v>
          </cell>
          <cell r="BL73">
            <v>22</v>
          </cell>
          <cell r="BM73">
            <v>21</v>
          </cell>
          <cell r="BN73">
            <v>20</v>
          </cell>
          <cell r="BO73">
            <v>19</v>
          </cell>
          <cell r="BP73">
            <v>18</v>
          </cell>
          <cell r="BQ73">
            <v>17</v>
          </cell>
          <cell r="BR73">
            <v>16</v>
          </cell>
          <cell r="BS73">
            <v>15</v>
          </cell>
          <cell r="BT73">
            <v>14</v>
          </cell>
        </row>
        <row r="74">
          <cell r="AT74">
            <v>17</v>
          </cell>
          <cell r="BA74">
            <v>10</v>
          </cell>
          <cell r="BH74">
            <v>3</v>
          </cell>
          <cell r="BO74">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s>
    <sheetDataSet>
      <sheetData sheetId="0">
        <row r="4">
          <cell r="P4" t="str">
            <v>آنà - تضèéنآت آقغآاé بè بذط كéس رçنتé :</v>
          </cell>
        </row>
        <row r="8">
          <cell r="P8" t="str">
            <v>âضس هéطçر : </v>
          </cell>
        </row>
        <row r="15">
          <cell r="P15" t="str">
            <v>âضس هéطçر : </v>
          </cell>
        </row>
        <row r="19">
          <cell r="P19" t="str">
            <v>ب - ضسهآéè مزآسéèآ رس بذط كéس رçنتé :</v>
          </cell>
        </row>
        <row r="25">
          <cell r="P25" t="str">
            <v>ح - تضèéنآت آقغآاé بè بذط رçنتé :</v>
          </cell>
        </row>
        <row r="29">
          <cell r="P29" t="str">
            <v>âضس هéطçر : </v>
          </cell>
        </row>
        <row r="35">
          <cell r="P35" t="str">
            <v>âضس هéطçر : </v>
          </cell>
        </row>
        <row r="39">
          <cell r="P39" t="str">
            <v>ر - ضسهآéè مزآسéèآ رس بذط رçنتé :</v>
          </cell>
        </row>
        <row r="44">
          <cell r="P44" t="str">
            <v>è- تضèéنآت آقغآاé بè بآوâèآ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هضâو"/>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فهرست"/>
      <sheetName val="ترازنامه"/>
      <sheetName val=" سود و زيان "/>
      <sheetName val="سود و زيان انباشته"/>
      <sheetName val="سود وزيان جامع"/>
      <sheetName val="گردش وجوه نقد"/>
      <sheetName val="ترازنامه بانك"/>
      <sheetName val="سود و زيان بانك"/>
      <sheetName val="سود و زيان انباشته بانك"/>
      <sheetName val="جريان وجه نقد بانك"/>
      <sheetName val="تاريخچه"/>
      <sheetName val="اهم رويه ها 1"/>
      <sheetName val="اهم رويه ها 2"/>
      <sheetName val="5"/>
      <sheetName val="7 - 6"/>
      <sheetName val="8"/>
      <sheetName val="9"/>
      <sheetName val="10"/>
      <sheetName val="11"/>
      <sheetName val="12"/>
      <sheetName val=" 14  - 13"/>
      <sheetName val="14-2"/>
      <sheetName val="14-3"/>
      <sheetName val="15و 1-15"/>
      <sheetName val="15-2"/>
      <sheetName val="16-17"/>
      <sheetName val="19 - 18"/>
      <sheetName val="19-1"/>
      <sheetName val="19-2"/>
      <sheetName val="20"/>
      <sheetName val="20-3"/>
      <sheetName val="21"/>
      <sheetName val="22"/>
      <sheetName val="23"/>
      <sheetName val="24"/>
      <sheetName val="25"/>
      <sheetName val="25-2"/>
      <sheetName val="27-26"/>
      <sheetName val="28"/>
      <sheetName val="28-8"/>
      <sheetName val="30 - 29"/>
      <sheetName val="33 -  32  -  31"/>
      <sheetName val="34"/>
      <sheetName val="36-35"/>
      <sheetName val="37"/>
      <sheetName val="38"/>
      <sheetName val="39"/>
      <sheetName val="41-40"/>
      <sheetName val="42"/>
      <sheetName val="43"/>
      <sheetName val="44"/>
      <sheetName val="45"/>
      <sheetName val="45-4"/>
      <sheetName val="45-4-1"/>
      <sheetName val="45-5"/>
      <sheetName val="46-47-48"/>
      <sheetName val="49"/>
      <sheetName val="جلد 2"/>
      <sheetName val="جلد 1"/>
      <sheetName val="فهرست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فهرست"/>
      <sheetName val="ترازنامه"/>
      <sheetName val=" سود و زيان "/>
      <sheetName val="سود و زيان انباشته"/>
      <sheetName val="سود وزيان جامع"/>
      <sheetName val="گردش وجوه نقد"/>
      <sheetName val="ترازنامه بانك"/>
      <sheetName val="سود و زيان بانك"/>
      <sheetName val="سود و زيان انباشته بانك"/>
      <sheetName val="جريان وجه نقد بانك"/>
      <sheetName val="تاريخچه"/>
      <sheetName val="اهم رويه ها 1"/>
      <sheetName val="اهم رويه ها 2"/>
      <sheetName val="5"/>
      <sheetName val="7 - 6"/>
      <sheetName val="8"/>
      <sheetName val="9"/>
      <sheetName val="10"/>
      <sheetName val="11"/>
      <sheetName val="12"/>
      <sheetName val=" 14  - 13"/>
      <sheetName val="14-2"/>
      <sheetName val="14-3"/>
      <sheetName val="15و 1-15"/>
      <sheetName val="15-2"/>
      <sheetName val="16-17"/>
      <sheetName val="19 - 18"/>
      <sheetName val="19-1"/>
      <sheetName val="19-2"/>
      <sheetName val="20"/>
      <sheetName val="20-3"/>
      <sheetName val="21"/>
      <sheetName val="22"/>
      <sheetName val="23"/>
      <sheetName val="24"/>
      <sheetName val="25"/>
      <sheetName val="25-2"/>
      <sheetName val="27-26"/>
      <sheetName val="28"/>
      <sheetName val="28-8"/>
      <sheetName val="30 - 29"/>
      <sheetName val="33 -  32  -  31"/>
      <sheetName val="34"/>
      <sheetName val="36-35"/>
      <sheetName val="37"/>
      <sheetName val="38"/>
      <sheetName val="39"/>
      <sheetName val="41-40"/>
      <sheetName val="42"/>
      <sheetName val="43"/>
      <sheetName val="44"/>
      <sheetName val="45"/>
      <sheetName val="45-4"/>
      <sheetName val="45-4-1"/>
      <sheetName val="45-5"/>
      <sheetName val="46-47-48"/>
      <sheetName val="49"/>
      <sheetName val="جلد 2"/>
      <sheetName val="جلد 1"/>
      <sheetName val="فهرست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RAZ"/>
      <sheetName val="کاور"/>
      <sheetName val="فهرست 1"/>
      <sheetName val="فهرست 2"/>
      <sheetName val="حسابرس مستقل"/>
      <sheetName val="فهرست 3"/>
      <sheetName val="تراز اظهارنامه "/>
      <sheetName val="مجمع عمومی"/>
      <sheetName val="ترازنامه"/>
      <sheetName val="سودوزیان"/>
      <sheetName val="سودوزیان جامع"/>
      <sheetName val="سود و زيان اظهارنامه "/>
      <sheetName val="تغییرات ح.ص.س ۱"/>
      <sheetName val="تغییرات ح.ص.س 2"/>
      <sheetName val="گردش وجوه  "/>
      <sheetName val="تعديلات مالياتي"/>
      <sheetName val="1"/>
      <sheetName val="1.4 to 3"/>
      <sheetName val="4 to 6"/>
      <sheetName val="7,1 to 7,2,2"/>
      <sheetName val="7.2.3 to 7.4"/>
      <sheetName val="7,5"/>
      <sheetName val="7,6 to 7,7"/>
      <sheetName val="7,8 to 7,11,1"/>
      <sheetName val="7,11,2 to 8"/>
      <sheetName val=" پشتيبان يادداشت 9"/>
      <sheetName val="9"/>
      <sheetName val="پشتیبان یادداشت 10"/>
      <sheetName val="10"/>
      <sheetName val="10.3.1"/>
      <sheetName val="10.3.1 (2)"/>
      <sheetName val="پشتيبان يادداشت 11"/>
      <sheetName val="11"/>
      <sheetName val="پشتيبان يادداشت 12"/>
      <sheetName val="12"/>
      <sheetName val="12.1"/>
      <sheetName val="12.2 to 12,5"/>
      <sheetName val="12.6"/>
      <sheetName val="12.6,1"/>
      <sheetName val="پشتيبان يادداشت 13"/>
      <sheetName val="13"/>
      <sheetName val="13.1"/>
      <sheetName val="13.2 to 13,5"/>
      <sheetName val="13.6"/>
      <sheetName val="13.6.1"/>
      <sheetName val="13.7 to 13,8"/>
      <sheetName val="پشتيبان يادداشت 14"/>
      <sheetName val="14 to 14,1"/>
      <sheetName val="14,1,2 to 14,2,2"/>
      <sheetName val="پشتيبان يادداشت 15"/>
      <sheetName val="14,3 to 15"/>
      <sheetName val="15,1 to 15,2"/>
      <sheetName val="پشتيبان يادداشت 16"/>
      <sheetName val="16"/>
      <sheetName val="17"/>
      <sheetName val="18"/>
      <sheetName val="پشتيبان يادداشت 20"/>
      <sheetName val="19 to 20,1,1"/>
      <sheetName val="20,2 to 20,4"/>
      <sheetName val="پشتيبان يادداشت 21"/>
      <sheetName val="21"/>
      <sheetName val="پشتيبان يادداشت 22"/>
      <sheetName val="22 to 22,2"/>
      <sheetName val="22,3 to 24"/>
      <sheetName val="25"/>
      <sheetName val="پشتيبان يادداشت 26"/>
      <sheetName val="26"/>
      <sheetName val="پشتيبان يادداشت 28"/>
      <sheetName val="27 to 28,1"/>
      <sheetName val="28,1,1 to 28,1,2"/>
      <sheetName val="پشتيبان يادداشت 3-1-28"/>
      <sheetName val="28,1,3 to 28,1,4"/>
      <sheetName val="28,2 to 28,2,1"/>
      <sheetName val="29"/>
      <sheetName val="30 to 33,2"/>
      <sheetName val="34 to 36"/>
      <sheetName val="پشتيبان يادداشت 37"/>
      <sheetName val="37"/>
      <sheetName val="38"/>
      <sheetName val="پشتيبان يادداشت 38"/>
      <sheetName val="38,2 to 38,3"/>
      <sheetName val="39"/>
      <sheetName val="39,1 to 39,1,2,1"/>
      <sheetName val="39,1,2,2"/>
      <sheetName val="39,2 to 39,3"/>
      <sheetName val="39,4 to 39,5"/>
      <sheetName val="پشتيبان يادداشت 41"/>
      <sheetName val="40 to 41"/>
      <sheetName val="پشتيبان يادداشت 42"/>
      <sheetName val="پشتيبان يادداشت 45"/>
      <sheetName val="41,1 to 43"/>
      <sheetName val="44 to 45,2"/>
      <sheetName val="46 to 46,2"/>
      <sheetName val="پشتيبان يادداشت 46"/>
      <sheetName val="47 to 47,2"/>
      <sheetName val="پشتيبان يادداشت 39و 5-39 و 48"/>
      <sheetName val="48 to 49"/>
      <sheetName val="50 to 50,3"/>
      <sheetName val="51"/>
      <sheetName val="52 to 52,1"/>
      <sheetName val="52,2 to 52,3"/>
      <sheetName val="53"/>
      <sheetName val="53,2 to  53,3"/>
      <sheetName val="53,4 to 54,2"/>
      <sheetName val="55 to 57،1"/>
      <sheetName val="57,2 to 57,6"/>
      <sheetName val="58"/>
      <sheetName val="58,1 to 58,2"/>
      <sheetName val="58,3 to 58,3,7"/>
      <sheetName val="58,3,7,1 to 58,3,7,2"/>
      <sheetName val="58,3,7,3"/>
      <sheetName val="58,3,7,4"/>
      <sheetName val="58,3,7,5 to 58,3,8"/>
      <sheetName val="پشتيبان يادداشت 1-8-3-58"/>
      <sheetName val="اطلاعات پايه"/>
      <sheetName val="58,3,8,1"/>
      <sheetName val="58,3,8,1,1"/>
      <sheetName val="58,3,8,2 to 58,3,9"/>
      <sheetName val="58,3,9,1 to 58,3,9,2"/>
      <sheetName val="58,3,9,3 to 58,4,2"/>
      <sheetName val="58,4,3 to 58,4,5,2"/>
      <sheetName val="58,4,5,3"/>
      <sheetName val="58,4,5,3(2)"/>
      <sheetName val="58,4,5,4,1"/>
      <sheetName val="58,4,5,4,2"/>
      <sheetName val="58,4,6 to 58,5,4"/>
      <sheetName val="58,5,5"/>
      <sheetName val="58,5,5 (2)"/>
      <sheetName val="58,5,5,1 to 58,5,5,2"/>
      <sheetName val="58,5,5,3 to 58,5,6"/>
      <sheetName val="58,5,7"/>
      <sheetName val="58,5,7(2)"/>
      <sheetName val="58,6"/>
      <sheetName val="58,7"/>
      <sheetName val="58,7,2"/>
      <sheetName val="58,7,2,2 to 58,7,2,3"/>
      <sheetName val="58,7,3 to 59"/>
      <sheetName val="59,2"/>
      <sheetName val="59,3"/>
      <sheetName val="59,3(2)"/>
      <sheetName val="60"/>
      <sheetName val="60,3 to 61"/>
      <sheetName val="پشتيبان يادداشت 62"/>
      <sheetName val="62"/>
      <sheetName val="62,2 to 62,4"/>
      <sheetName val="63"/>
      <sheetName val="64 "/>
      <sheetName val="65"/>
    </sheetNames>
    <sheetDataSet>
      <sheetData sheetId="0">
        <row r="40">
          <cell r="K40">
            <v>4525708886</v>
          </cell>
        </row>
        <row r="43">
          <cell r="K43">
            <v>1400000000000</v>
          </cell>
        </row>
        <row r="44">
          <cell r="K44">
            <v>0</v>
          </cell>
        </row>
        <row r="45">
          <cell r="K45">
            <v>2000000000000</v>
          </cell>
        </row>
        <row r="46">
          <cell r="K46">
            <v>2000000000000</v>
          </cell>
        </row>
        <row r="49">
          <cell r="K49">
            <v>0</v>
          </cell>
        </row>
        <row r="51">
          <cell r="K51">
            <v>0</v>
          </cell>
        </row>
        <row r="54">
          <cell r="K54">
            <v>1300000000000</v>
          </cell>
        </row>
        <row r="55">
          <cell r="K55">
            <v>0</v>
          </cell>
        </row>
        <row r="56">
          <cell r="K56">
            <v>1700000000000</v>
          </cell>
        </row>
        <row r="57">
          <cell r="K57">
            <v>0</v>
          </cell>
        </row>
        <row r="58">
          <cell r="K58">
            <v>0</v>
          </cell>
        </row>
        <row r="987">
          <cell r="K987">
            <v>0</v>
          </cell>
          <cell r="L987">
            <v>5093889</v>
          </cell>
        </row>
        <row r="1017">
          <cell r="K1017">
            <v>0</v>
          </cell>
          <cell r="L1017">
            <v>259436717</v>
          </cell>
        </row>
        <row r="1341">
          <cell r="K1341">
            <v>218400000000</v>
          </cell>
        </row>
        <row r="1421">
          <cell r="B1421">
            <v>15753499039532</v>
          </cell>
        </row>
        <row r="1423">
          <cell r="B1423">
            <v>11194803868922</v>
          </cell>
        </row>
        <row r="1435">
          <cell r="B1435">
            <v>1723322898</v>
          </cell>
        </row>
        <row r="1439">
          <cell r="B1439">
            <v>159338519127</v>
          </cell>
        </row>
        <row r="1441">
          <cell r="B1441">
            <v>4426360200000</v>
          </cell>
        </row>
        <row r="1442">
          <cell r="B1442">
            <v>8826672698624</v>
          </cell>
        </row>
        <row r="1445">
          <cell r="B1445">
            <v>9873252366960</v>
          </cell>
        </row>
        <row r="1447">
          <cell r="B1447">
            <v>14179925616778</v>
          </cell>
        </row>
        <row r="1451">
          <cell r="B1451">
            <v>320995090569174</v>
          </cell>
        </row>
      </sheetData>
      <sheetData sheetId="25">
        <row r="30">
          <cell r="H30">
            <v>2000000000000</v>
          </cell>
        </row>
      </sheetData>
      <sheetData sheetId="26">
        <row r="35">
          <cell r="G35">
            <v>10404525708886</v>
          </cell>
          <cell r="I35">
            <v>19697105479452</v>
          </cell>
        </row>
      </sheetData>
      <sheetData sheetId="89">
        <row r="37">
          <cell r="H37">
            <v>380572177317</v>
          </cell>
        </row>
        <row r="38">
          <cell r="H38">
            <v>102436614630</v>
          </cell>
        </row>
      </sheetData>
      <sheetData sheetId="114">
        <row r="3">
          <cell r="F3" t="str">
            <v>براي سال منتهي به
 29 اسفند ماه 1398</v>
          </cell>
        </row>
        <row r="8">
          <cell r="G8" t="str">
            <v>ميليون ريال</v>
          </cell>
        </row>
        <row r="16">
          <cell r="B16" t="str">
            <v>1398</v>
          </cell>
        </row>
        <row r="17">
          <cell r="B17" t="str">
            <v>1397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2"/>
  <sheetViews>
    <sheetView rightToLeft="1" view="pageBreakPreview" zoomScale="150" zoomScaleNormal="146" zoomScaleSheetLayoutView="150" zoomScalePageLayoutView="0" workbookViewId="0" topLeftCell="A13">
      <selection activeCell="B16" sqref="B16"/>
    </sheetView>
  </sheetViews>
  <sheetFormatPr defaultColWidth="9.140625" defaultRowHeight="12.75"/>
  <cols>
    <col min="1" max="1" width="46.140625" style="0" customWidth="1"/>
    <col min="2" max="2" width="11.7109375" style="13" customWidth="1"/>
    <col min="3" max="3" width="14.28125" style="13" customWidth="1"/>
    <col min="4" max="4" width="17.57421875" style="0" bestFit="1" customWidth="1"/>
  </cols>
  <sheetData>
    <row r="1" spans="1:3" ht="42.75" customHeight="1" thickBot="1">
      <c r="A1" s="515" t="s">
        <v>303</v>
      </c>
      <c r="B1" s="516"/>
      <c r="C1" s="517"/>
    </row>
    <row r="2" spans="1:3" ht="17.25" thickBot="1" thickTop="1">
      <c r="A2" s="495" t="s">
        <v>0</v>
      </c>
      <c r="B2" s="498">
        <v>1397</v>
      </c>
      <c r="C2" s="498">
        <v>1398</v>
      </c>
    </row>
    <row r="3" spans="1:3" ht="16.5" thickTop="1">
      <c r="A3" s="34" t="s">
        <v>304</v>
      </c>
      <c r="B3" s="499"/>
      <c r="C3" s="499"/>
    </row>
    <row r="4" spans="1:3" ht="15.75">
      <c r="A4" s="35" t="s">
        <v>65</v>
      </c>
      <c r="B4" s="492">
        <v>77212520552832</v>
      </c>
      <c r="C4" s="492">
        <v>66729744899748</v>
      </c>
    </row>
    <row r="5" spans="1:3" ht="15.75">
      <c r="A5" s="35" t="s">
        <v>305</v>
      </c>
      <c r="B5" s="492">
        <v>16214952605</v>
      </c>
      <c r="C5" s="492">
        <v>2386259116</v>
      </c>
    </row>
    <row r="6" spans="1:3" ht="15.75">
      <c r="A6" s="35" t="s">
        <v>66</v>
      </c>
      <c r="B6" s="492">
        <v>6632575572944.226</v>
      </c>
      <c r="C6" s="492">
        <v>7106555231406.845</v>
      </c>
    </row>
    <row r="7" spans="1:3" ht="15.75">
      <c r="A7" s="35" t="s">
        <v>67</v>
      </c>
      <c r="B7" s="492">
        <v>47135896367732.46</v>
      </c>
      <c r="C7" s="492">
        <v>57437651263939</v>
      </c>
    </row>
    <row r="8" spans="1:3" ht="15.75">
      <c r="A8" s="35" t="s">
        <v>72</v>
      </c>
      <c r="B8" s="492">
        <v>739567235603068.6</v>
      </c>
      <c r="C8" s="492">
        <v>995134408490417</v>
      </c>
    </row>
    <row r="9" spans="1:3" ht="14.25" customHeight="1">
      <c r="A9" s="35" t="s">
        <v>306</v>
      </c>
      <c r="B9" s="492">
        <v>21132213144435</v>
      </c>
      <c r="C9" s="492">
        <v>20905135666963</v>
      </c>
    </row>
    <row r="10" spans="1:3" ht="14.25" customHeight="1">
      <c r="A10" s="35" t="s">
        <v>313</v>
      </c>
      <c r="B10" s="492">
        <v>1932831602165</v>
      </c>
      <c r="C10" s="492">
        <v>6156523381283.25</v>
      </c>
    </row>
    <row r="11" spans="1:3" ht="16.5" customHeight="1">
      <c r="A11" s="35" t="s">
        <v>307</v>
      </c>
      <c r="B11" s="492">
        <v>35409418134233.805</v>
      </c>
      <c r="C11" s="492">
        <v>15791654904270.133</v>
      </c>
    </row>
    <row r="12" spans="1:3" ht="15.75">
      <c r="A12" s="35" t="s">
        <v>308</v>
      </c>
      <c r="B12" s="492">
        <v>5423052098781</v>
      </c>
      <c r="C12" s="492">
        <v>7524872231085</v>
      </c>
    </row>
    <row r="13" spans="1:3" ht="15.75">
      <c r="A13" s="35" t="s">
        <v>309</v>
      </c>
      <c r="B13" s="492">
        <v>2808603356463</v>
      </c>
      <c r="C13" s="492">
        <v>2833265165186</v>
      </c>
    </row>
    <row r="14" spans="1:3" ht="15.75">
      <c r="A14" s="35" t="s">
        <v>68</v>
      </c>
      <c r="B14" s="492">
        <v>8383363000000</v>
      </c>
      <c r="C14" s="492">
        <v>13673935000000</v>
      </c>
    </row>
    <row r="15" spans="1:3" ht="16.5" thickBot="1">
      <c r="A15" s="35" t="s">
        <v>310</v>
      </c>
      <c r="B15" s="492">
        <v>59679312819142.65</v>
      </c>
      <c r="C15" s="492">
        <v>115827606430158.39</v>
      </c>
    </row>
    <row r="16" spans="1:3" ht="16.5" thickBot="1">
      <c r="A16" s="496" t="s">
        <v>311</v>
      </c>
      <c r="B16" s="493">
        <v>1005333237204402.6</v>
      </c>
      <c r="C16" s="493">
        <v>1309123738923572.8</v>
      </c>
    </row>
    <row r="17" spans="1:3" ht="16.5" thickTop="1">
      <c r="A17" s="496" t="s">
        <v>1</v>
      </c>
      <c r="B17" s="500"/>
      <c r="C17" s="500"/>
    </row>
    <row r="18" spans="1:3" ht="12.75" customHeight="1">
      <c r="A18" s="497" t="s">
        <v>2</v>
      </c>
      <c r="B18" s="492">
        <v>636669401953715</v>
      </c>
      <c r="C18" s="492">
        <v>714377458783132</v>
      </c>
    </row>
    <row r="19" spans="1:3" ht="15.75">
      <c r="A19" s="32" t="s">
        <v>69</v>
      </c>
      <c r="B19" s="492">
        <v>26875579965959</v>
      </c>
      <c r="C19" s="492">
        <v>29006531938156</v>
      </c>
    </row>
    <row r="20" spans="1:3" ht="15.75">
      <c r="A20" s="33" t="s">
        <v>70</v>
      </c>
      <c r="B20" s="492">
        <v>279080559416045</v>
      </c>
      <c r="C20" s="492">
        <v>356404134263859</v>
      </c>
    </row>
    <row r="21" spans="1:3" ht="16.5" thickBot="1">
      <c r="A21" s="33" t="s">
        <v>71</v>
      </c>
      <c r="B21" s="494">
        <v>7620762332759</v>
      </c>
      <c r="C21" s="494">
        <v>5120212247206</v>
      </c>
    </row>
    <row r="22" spans="1:3" ht="16.5" thickTop="1">
      <c r="A22" s="518" t="s">
        <v>312</v>
      </c>
      <c r="B22" s="519"/>
      <c r="C22" s="519"/>
    </row>
  </sheetData>
  <sheetProtection/>
  <mergeCells count="2">
    <mergeCell ref="A1:C1"/>
    <mergeCell ref="A22:C2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5"/>
  <sheetViews>
    <sheetView rightToLeft="1" view="pageBreakPreview" zoomScale="150" zoomScaleNormal="150" zoomScaleSheetLayoutView="150" zoomScalePageLayoutView="0" workbookViewId="0" topLeftCell="A1">
      <selection activeCell="B2" sqref="B2"/>
    </sheetView>
  </sheetViews>
  <sheetFormatPr defaultColWidth="9.140625" defaultRowHeight="12.75"/>
  <cols>
    <col min="1" max="1" width="20.421875" style="0" customWidth="1"/>
    <col min="2" max="2" width="14.7109375" style="0" customWidth="1"/>
    <col min="3" max="3" width="19.57421875" style="0" customWidth="1"/>
  </cols>
  <sheetData>
    <row r="1" spans="1:3" ht="16.5" thickBot="1">
      <c r="A1" s="564" t="s">
        <v>341</v>
      </c>
      <c r="B1" s="564"/>
      <c r="C1" s="564"/>
    </row>
    <row r="2" spans="1:3" ht="17.25" thickBot="1" thickTop="1">
      <c r="A2" s="19" t="s">
        <v>0</v>
      </c>
      <c r="B2" s="20">
        <v>1397</v>
      </c>
      <c r="C2" s="20">
        <v>1398</v>
      </c>
    </row>
    <row r="3" spans="1:3" ht="17.25" thickBot="1" thickTop="1">
      <c r="A3" s="4" t="s">
        <v>5</v>
      </c>
      <c r="B3" s="1">
        <v>55</v>
      </c>
      <c r="C3" s="2">
        <v>52</v>
      </c>
    </row>
    <row r="4" spans="1:3" ht="16.5" thickBot="1">
      <c r="A4" s="5" t="s">
        <v>6</v>
      </c>
      <c r="B4" s="6">
        <v>0</v>
      </c>
      <c r="C4" s="7">
        <v>0</v>
      </c>
    </row>
    <row r="5" spans="1:3" ht="16.5" thickTop="1">
      <c r="A5" s="565" t="s">
        <v>342</v>
      </c>
      <c r="B5" s="565"/>
      <c r="C5" s="565"/>
    </row>
  </sheetData>
  <sheetProtection/>
  <mergeCells count="2">
    <mergeCell ref="A1:C1"/>
    <mergeCell ref="A5:C5"/>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C10"/>
  <sheetViews>
    <sheetView rightToLeft="1" view="pageBreakPreview" zoomScale="150" zoomScaleNormal="150" zoomScaleSheetLayoutView="150" zoomScalePageLayoutView="0" workbookViewId="0" topLeftCell="A1">
      <selection activeCell="A1" sqref="A1:C1"/>
    </sheetView>
  </sheetViews>
  <sheetFormatPr defaultColWidth="9.140625" defaultRowHeight="12.75"/>
  <cols>
    <col min="1" max="1" width="27.00390625" style="0" customWidth="1"/>
    <col min="2" max="2" width="11.00390625" style="0" bestFit="1" customWidth="1"/>
    <col min="3" max="3" width="16.57421875" style="0" customWidth="1"/>
  </cols>
  <sheetData>
    <row r="1" spans="1:3" ht="16.5" thickBot="1">
      <c r="A1" s="517" t="s">
        <v>343</v>
      </c>
      <c r="B1" s="517"/>
      <c r="C1" s="517"/>
    </row>
    <row r="2" spans="1:3" ht="17.25" thickBot="1" thickTop="1">
      <c r="A2" s="19" t="s">
        <v>0</v>
      </c>
      <c r="B2" s="460">
        <v>1397</v>
      </c>
      <c r="C2" s="460">
        <v>1398</v>
      </c>
    </row>
    <row r="3" spans="1:3" ht="17.25" thickBot="1" thickTop="1">
      <c r="A3" s="10" t="s">
        <v>7</v>
      </c>
      <c r="B3" s="16">
        <v>32</v>
      </c>
      <c r="C3" s="16">
        <v>32</v>
      </c>
    </row>
    <row r="4" spans="1:3" ht="16.5" thickBot="1">
      <c r="A4" s="10" t="s">
        <v>8</v>
      </c>
      <c r="B4" s="16">
        <v>62</v>
      </c>
      <c r="C4" s="16">
        <v>59</v>
      </c>
    </row>
    <row r="5" spans="1:3" ht="15" customHeight="1" thickBot="1">
      <c r="A5" s="9" t="s">
        <v>9</v>
      </c>
      <c r="B5" s="16">
        <v>55</v>
      </c>
      <c r="C5" s="16">
        <v>53</v>
      </c>
    </row>
    <row r="6" spans="1:3" ht="16.5" thickBot="1">
      <c r="A6" s="10" t="s">
        <v>10</v>
      </c>
      <c r="B6" s="16">
        <v>0</v>
      </c>
      <c r="C6" s="16">
        <v>0</v>
      </c>
    </row>
    <row r="7" spans="1:3" ht="16.5" thickBot="1">
      <c r="A7" s="10" t="s">
        <v>36</v>
      </c>
      <c r="B7" s="16">
        <v>92265</v>
      </c>
      <c r="C7" s="16">
        <v>105364</v>
      </c>
    </row>
    <row r="8" spans="1:3" ht="16.5" thickBot="1">
      <c r="A8" s="11" t="s">
        <v>11</v>
      </c>
      <c r="B8" s="17">
        <v>929</v>
      </c>
      <c r="C8" s="17">
        <v>1005</v>
      </c>
    </row>
    <row r="9" spans="1:3" ht="17.25" thickBot="1" thickTop="1">
      <c r="A9" s="518" t="s">
        <v>342</v>
      </c>
      <c r="B9" s="518"/>
      <c r="C9" s="518"/>
    </row>
    <row r="10" spans="1:3" ht="16.5" thickTop="1">
      <c r="A10" s="566" t="s">
        <v>344</v>
      </c>
      <c r="B10" s="566"/>
      <c r="C10" s="566"/>
    </row>
  </sheetData>
  <sheetProtection/>
  <mergeCells count="3">
    <mergeCell ref="A1:C1"/>
    <mergeCell ref="A9:C9"/>
    <mergeCell ref="A10:C10"/>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13"/>
  <sheetViews>
    <sheetView rightToLeft="1" view="pageBreakPreview" zoomScale="150" zoomScaleNormal="160" zoomScaleSheetLayoutView="150" zoomScalePageLayoutView="0" workbookViewId="0" topLeftCell="A11">
      <selection activeCell="T11" sqref="T11"/>
    </sheetView>
  </sheetViews>
  <sheetFormatPr defaultColWidth="9.140625" defaultRowHeight="12.75"/>
  <cols>
    <col min="1" max="1" width="9.00390625" style="0" bestFit="1" customWidth="1"/>
    <col min="2" max="2" width="6.28125" style="0" bestFit="1" customWidth="1"/>
    <col min="3" max="6" width="3.57421875" style="0" bestFit="1" customWidth="1"/>
    <col min="7" max="7" width="3.7109375" style="0" bestFit="1" customWidth="1"/>
    <col min="8" max="10" width="3.57421875" style="0" bestFit="1" customWidth="1"/>
    <col min="11" max="11" width="4.28125" style="0" customWidth="1"/>
    <col min="12" max="14" width="4.00390625" style="0" bestFit="1" customWidth="1"/>
    <col min="15" max="16" width="3.57421875" style="0" bestFit="1" customWidth="1"/>
    <col min="17" max="17" width="4.7109375" style="0" bestFit="1" customWidth="1"/>
    <col min="18" max="18" width="4.28125" style="0" customWidth="1"/>
    <col min="19" max="19" width="6.28125" style="0" bestFit="1" customWidth="1"/>
  </cols>
  <sheetData>
    <row r="1" spans="1:19" ht="18.75" thickBot="1">
      <c r="A1" s="564" t="s">
        <v>88</v>
      </c>
      <c r="B1" s="564"/>
      <c r="C1" s="564"/>
      <c r="D1" s="564"/>
      <c r="E1" s="564"/>
      <c r="F1" s="564"/>
      <c r="G1" s="564"/>
      <c r="H1" s="564"/>
      <c r="I1" s="564"/>
      <c r="J1" s="564"/>
      <c r="K1" s="564"/>
      <c r="L1" s="564"/>
      <c r="M1" s="564"/>
      <c r="N1" s="564"/>
      <c r="O1" s="564"/>
      <c r="P1" s="564"/>
      <c r="Q1" s="564"/>
      <c r="R1" s="564"/>
      <c r="S1" s="564"/>
    </row>
    <row r="2" spans="1:19" ht="40.5" customHeight="1" thickBot="1" thickTop="1">
      <c r="A2" s="579" t="s">
        <v>12</v>
      </c>
      <c r="B2" s="477" t="s">
        <v>13</v>
      </c>
      <c r="C2" s="567" t="s">
        <v>14</v>
      </c>
      <c r="D2" s="568"/>
      <c r="E2" s="567" t="s">
        <v>15</v>
      </c>
      <c r="F2" s="568"/>
      <c r="G2" s="567" t="s">
        <v>16</v>
      </c>
      <c r="H2" s="568"/>
      <c r="I2" s="567" t="s">
        <v>17</v>
      </c>
      <c r="J2" s="568"/>
      <c r="K2" s="567" t="s">
        <v>18</v>
      </c>
      <c r="L2" s="568"/>
      <c r="M2" s="567" t="s">
        <v>19</v>
      </c>
      <c r="N2" s="568"/>
      <c r="O2" s="567" t="s">
        <v>20</v>
      </c>
      <c r="P2" s="568"/>
      <c r="Q2" s="567" t="s">
        <v>21</v>
      </c>
      <c r="R2" s="568"/>
      <c r="S2" s="576" t="s">
        <v>22</v>
      </c>
    </row>
    <row r="3" spans="1:19" ht="36" customHeight="1" thickBot="1">
      <c r="A3" s="580"/>
      <c r="B3" s="478" t="s">
        <v>23</v>
      </c>
      <c r="C3" s="479" t="s">
        <v>24</v>
      </c>
      <c r="D3" s="478" t="s">
        <v>25</v>
      </c>
      <c r="E3" s="479" t="s">
        <v>24</v>
      </c>
      <c r="F3" s="478" t="s">
        <v>25</v>
      </c>
      <c r="G3" s="479" t="s">
        <v>24</v>
      </c>
      <c r="H3" s="478" t="s">
        <v>25</v>
      </c>
      <c r="I3" s="479" t="s">
        <v>24</v>
      </c>
      <c r="J3" s="478" t="s">
        <v>25</v>
      </c>
      <c r="K3" s="479" t="s">
        <v>24</v>
      </c>
      <c r="L3" s="478" t="s">
        <v>25</v>
      </c>
      <c r="M3" s="479" t="s">
        <v>24</v>
      </c>
      <c r="N3" s="478" t="s">
        <v>25</v>
      </c>
      <c r="O3" s="479" t="s">
        <v>24</v>
      </c>
      <c r="P3" s="478" t="s">
        <v>25</v>
      </c>
      <c r="Q3" s="479" t="s">
        <v>24</v>
      </c>
      <c r="R3" s="478" t="s">
        <v>25</v>
      </c>
      <c r="S3" s="577"/>
    </row>
    <row r="4" spans="1:19" ht="17.25" thickBot="1" thickTop="1">
      <c r="A4" s="569" t="s">
        <v>26</v>
      </c>
      <c r="B4" s="570"/>
      <c r="C4" s="480">
        <v>0</v>
      </c>
      <c r="D4" s="481">
        <v>0</v>
      </c>
      <c r="E4" s="480">
        <v>0</v>
      </c>
      <c r="F4" s="481">
        <v>0</v>
      </c>
      <c r="G4" s="480">
        <v>0</v>
      </c>
      <c r="H4" s="481">
        <v>0</v>
      </c>
      <c r="I4" s="480">
        <v>0</v>
      </c>
      <c r="J4" s="481">
        <v>0</v>
      </c>
      <c r="K4" s="480">
        <v>38</v>
      </c>
      <c r="L4" s="481">
        <v>27</v>
      </c>
      <c r="M4" s="480">
        <v>48</v>
      </c>
      <c r="N4" s="481">
        <v>26</v>
      </c>
      <c r="O4" s="480">
        <v>1</v>
      </c>
      <c r="P4" s="481">
        <v>0</v>
      </c>
      <c r="Q4" s="482">
        <f>C4+E4+G4+I4+K4+M4+O4</f>
        <v>87</v>
      </c>
      <c r="R4" s="501">
        <f>D4+F4+H4+J4+L4+N4+P4</f>
        <v>53</v>
      </c>
      <c r="S4" s="488">
        <v>140</v>
      </c>
    </row>
    <row r="5" spans="1:19" ht="16.5" thickBot="1">
      <c r="A5" s="572" t="s">
        <v>27</v>
      </c>
      <c r="B5" s="578"/>
      <c r="C5" s="483">
        <v>0</v>
      </c>
      <c r="D5" s="484">
        <v>0</v>
      </c>
      <c r="E5" s="483">
        <v>1</v>
      </c>
      <c r="F5" s="484">
        <v>0</v>
      </c>
      <c r="G5" s="483">
        <v>16</v>
      </c>
      <c r="H5" s="484">
        <v>1</v>
      </c>
      <c r="I5" s="483">
        <v>3</v>
      </c>
      <c r="J5" s="484">
        <v>2</v>
      </c>
      <c r="K5" s="483">
        <v>60</v>
      </c>
      <c r="L5" s="484">
        <v>19</v>
      </c>
      <c r="M5" s="483">
        <v>38</v>
      </c>
      <c r="N5" s="484">
        <v>11</v>
      </c>
      <c r="O5" s="483">
        <v>1</v>
      </c>
      <c r="P5" s="484">
        <v>0</v>
      </c>
      <c r="Q5" s="482">
        <f aca="true" t="shared" si="0" ref="Q5:Q10">C5+E5+G5+I5+K5+M5+O5</f>
        <v>119</v>
      </c>
      <c r="R5" s="502">
        <f aca="true" t="shared" si="1" ref="R5:R10">D5+F5+H5+J5+L5+N5+P5</f>
        <v>33</v>
      </c>
      <c r="S5" s="488">
        <v>152</v>
      </c>
    </row>
    <row r="6" spans="1:19" ht="16.5" thickBot="1">
      <c r="A6" s="572" t="s">
        <v>28</v>
      </c>
      <c r="B6" s="578"/>
      <c r="C6" s="483">
        <v>2</v>
      </c>
      <c r="D6" s="484">
        <v>0</v>
      </c>
      <c r="E6" s="483">
        <v>0</v>
      </c>
      <c r="F6" s="484">
        <v>0</v>
      </c>
      <c r="G6" s="483">
        <v>8</v>
      </c>
      <c r="H6" s="484">
        <v>2</v>
      </c>
      <c r="I6" s="483">
        <v>2</v>
      </c>
      <c r="J6" s="484">
        <v>4</v>
      </c>
      <c r="K6" s="483">
        <v>93</v>
      </c>
      <c r="L6" s="484">
        <v>94</v>
      </c>
      <c r="M6" s="483">
        <v>122</v>
      </c>
      <c r="N6" s="484">
        <v>98</v>
      </c>
      <c r="O6" s="483">
        <v>3</v>
      </c>
      <c r="P6" s="484">
        <v>0</v>
      </c>
      <c r="Q6" s="482">
        <f t="shared" si="0"/>
        <v>230</v>
      </c>
      <c r="R6" s="502">
        <f t="shared" si="1"/>
        <v>198</v>
      </c>
      <c r="S6" s="488">
        <v>428</v>
      </c>
    </row>
    <row r="7" spans="1:19" ht="16.5" thickBot="1">
      <c r="A7" s="572" t="s">
        <v>29</v>
      </c>
      <c r="B7" s="573"/>
      <c r="C7" s="485">
        <v>2</v>
      </c>
      <c r="D7" s="484">
        <v>0</v>
      </c>
      <c r="E7" s="485">
        <v>3</v>
      </c>
      <c r="F7" s="484">
        <v>0</v>
      </c>
      <c r="G7" s="485">
        <v>10</v>
      </c>
      <c r="H7" s="484">
        <v>3</v>
      </c>
      <c r="I7" s="485">
        <v>4</v>
      </c>
      <c r="J7" s="484">
        <v>0</v>
      </c>
      <c r="K7" s="485">
        <v>55</v>
      </c>
      <c r="L7" s="484">
        <v>45</v>
      </c>
      <c r="M7" s="485">
        <v>107</v>
      </c>
      <c r="N7" s="484">
        <v>57</v>
      </c>
      <c r="O7" s="485">
        <v>1</v>
      </c>
      <c r="P7" s="484">
        <v>1</v>
      </c>
      <c r="Q7" s="482">
        <f t="shared" si="0"/>
        <v>182</v>
      </c>
      <c r="R7" s="502">
        <f t="shared" si="1"/>
        <v>106</v>
      </c>
      <c r="S7" s="488">
        <v>288</v>
      </c>
    </row>
    <row r="8" spans="1:19" ht="16.5" thickBot="1">
      <c r="A8" s="572" t="s">
        <v>30</v>
      </c>
      <c r="B8" s="573"/>
      <c r="C8" s="485">
        <v>5</v>
      </c>
      <c r="D8" s="484">
        <v>0</v>
      </c>
      <c r="E8" s="485">
        <v>2</v>
      </c>
      <c r="F8" s="484">
        <v>0</v>
      </c>
      <c r="G8" s="485">
        <v>11</v>
      </c>
      <c r="H8" s="484">
        <v>2</v>
      </c>
      <c r="I8" s="485">
        <v>3</v>
      </c>
      <c r="J8" s="484">
        <v>0</v>
      </c>
      <c r="K8" s="485">
        <v>19</v>
      </c>
      <c r="L8" s="484">
        <v>3</v>
      </c>
      <c r="M8" s="485">
        <v>14</v>
      </c>
      <c r="N8" s="484">
        <v>4</v>
      </c>
      <c r="O8" s="485">
        <v>1</v>
      </c>
      <c r="P8" s="484">
        <v>0</v>
      </c>
      <c r="Q8" s="482">
        <f t="shared" si="0"/>
        <v>55</v>
      </c>
      <c r="R8" s="502">
        <f t="shared" si="1"/>
        <v>9</v>
      </c>
      <c r="S8" s="488">
        <v>64</v>
      </c>
    </row>
    <row r="9" spans="1:19" ht="16.5" thickBot="1">
      <c r="A9" s="572" t="s">
        <v>31</v>
      </c>
      <c r="B9" s="573"/>
      <c r="C9" s="485">
        <v>13</v>
      </c>
      <c r="D9" s="484">
        <v>0</v>
      </c>
      <c r="E9" s="485">
        <v>4</v>
      </c>
      <c r="F9" s="484">
        <v>0</v>
      </c>
      <c r="G9" s="485">
        <v>10</v>
      </c>
      <c r="H9" s="484">
        <v>0</v>
      </c>
      <c r="I9" s="485">
        <v>0</v>
      </c>
      <c r="J9" s="484">
        <v>0</v>
      </c>
      <c r="K9" s="485">
        <v>16</v>
      </c>
      <c r="L9" s="484">
        <v>6</v>
      </c>
      <c r="M9" s="485">
        <v>16</v>
      </c>
      <c r="N9" s="484">
        <v>1</v>
      </c>
      <c r="O9" s="485">
        <v>0</v>
      </c>
      <c r="P9" s="484">
        <v>0</v>
      </c>
      <c r="Q9" s="482">
        <f t="shared" si="0"/>
        <v>59</v>
      </c>
      <c r="R9" s="502">
        <f t="shared" si="1"/>
        <v>7</v>
      </c>
      <c r="S9" s="488">
        <v>66</v>
      </c>
    </row>
    <row r="10" spans="1:19" ht="16.5" thickBot="1">
      <c r="A10" s="572" t="s">
        <v>45</v>
      </c>
      <c r="B10" s="573"/>
      <c r="C10" s="486">
        <v>0</v>
      </c>
      <c r="D10" s="487">
        <v>0</v>
      </c>
      <c r="E10" s="486">
        <v>0</v>
      </c>
      <c r="F10" s="487">
        <v>0</v>
      </c>
      <c r="G10" s="486">
        <v>0</v>
      </c>
      <c r="H10" s="487">
        <v>0</v>
      </c>
      <c r="I10" s="486">
        <v>0</v>
      </c>
      <c r="J10" s="487">
        <v>0</v>
      </c>
      <c r="K10" s="486">
        <v>7</v>
      </c>
      <c r="L10" s="487">
        <v>0</v>
      </c>
      <c r="M10" s="486">
        <v>6</v>
      </c>
      <c r="N10" s="487">
        <v>0</v>
      </c>
      <c r="O10" s="486">
        <v>0</v>
      </c>
      <c r="P10" s="487">
        <v>0</v>
      </c>
      <c r="Q10" s="482">
        <f t="shared" si="0"/>
        <v>13</v>
      </c>
      <c r="R10" s="503">
        <f t="shared" si="1"/>
        <v>0</v>
      </c>
      <c r="S10" s="488">
        <v>13</v>
      </c>
    </row>
    <row r="11" spans="1:19" ht="21" customHeight="1" thickBot="1">
      <c r="A11" s="574" t="s">
        <v>21</v>
      </c>
      <c r="B11" s="575"/>
      <c r="C11" s="489">
        <v>22</v>
      </c>
      <c r="D11" s="490">
        <v>0</v>
      </c>
      <c r="E11" s="489">
        <v>10</v>
      </c>
      <c r="F11" s="490">
        <v>0</v>
      </c>
      <c r="G11" s="489">
        <v>55</v>
      </c>
      <c r="H11" s="490">
        <v>8</v>
      </c>
      <c r="I11" s="489">
        <v>12</v>
      </c>
      <c r="J11" s="490">
        <v>6</v>
      </c>
      <c r="K11" s="489">
        <v>288</v>
      </c>
      <c r="L11" s="490">
        <v>194</v>
      </c>
      <c r="M11" s="489">
        <v>351</v>
      </c>
      <c r="N11" s="490">
        <v>197</v>
      </c>
      <c r="O11" s="489">
        <v>7</v>
      </c>
      <c r="P11" s="490">
        <v>1</v>
      </c>
      <c r="Q11" s="489">
        <v>745</v>
      </c>
      <c r="R11" s="490">
        <v>406</v>
      </c>
      <c r="S11" s="491">
        <v>1151</v>
      </c>
    </row>
    <row r="12" spans="1:19" ht="17.25" thickBot="1" thickTop="1">
      <c r="A12" s="526" t="s">
        <v>345</v>
      </c>
      <c r="B12" s="526"/>
      <c r="C12" s="526"/>
      <c r="D12" s="526"/>
      <c r="E12" s="526"/>
      <c r="F12" s="526"/>
      <c r="G12" s="526"/>
      <c r="H12" s="526"/>
      <c r="I12" s="526"/>
      <c r="J12" s="526"/>
      <c r="K12" s="526"/>
      <c r="L12" s="526"/>
      <c r="M12" s="526"/>
      <c r="N12" s="526"/>
      <c r="O12" s="526"/>
      <c r="P12" s="526"/>
      <c r="Q12" s="526"/>
      <c r="R12" s="526"/>
      <c r="S12" s="526"/>
    </row>
    <row r="13" spans="1:19" ht="16.5" thickTop="1">
      <c r="A13" s="571" t="s">
        <v>346</v>
      </c>
      <c r="B13" s="571"/>
      <c r="C13" s="571"/>
      <c r="D13" s="571"/>
      <c r="E13" s="571"/>
      <c r="F13" s="571"/>
      <c r="G13" s="571"/>
      <c r="H13" s="571"/>
      <c r="I13" s="571"/>
      <c r="J13" s="571"/>
      <c r="K13" s="571"/>
      <c r="L13" s="571"/>
      <c r="M13" s="571"/>
      <c r="N13" s="571"/>
      <c r="O13" s="571"/>
      <c r="P13" s="571"/>
      <c r="Q13" s="571"/>
      <c r="R13" s="571"/>
      <c r="S13" s="571"/>
    </row>
  </sheetData>
  <sheetProtection/>
  <mergeCells count="21">
    <mergeCell ref="A13:S13"/>
    <mergeCell ref="A10:B10"/>
    <mergeCell ref="A11:B11"/>
    <mergeCell ref="C2:D2"/>
    <mergeCell ref="A9:B9"/>
    <mergeCell ref="G2:H2"/>
    <mergeCell ref="S2:S3"/>
    <mergeCell ref="A12:S12"/>
    <mergeCell ref="A6:B6"/>
    <mergeCell ref="A7:B7"/>
    <mergeCell ref="A8:B8"/>
    <mergeCell ref="A2:A3"/>
    <mergeCell ref="Q2:R2"/>
    <mergeCell ref="A5:B5"/>
    <mergeCell ref="K2:L2"/>
    <mergeCell ref="O2:P2"/>
    <mergeCell ref="E2:F2"/>
    <mergeCell ref="A4:B4"/>
    <mergeCell ref="M2:N2"/>
    <mergeCell ref="I2:J2"/>
    <mergeCell ref="A1:S1"/>
  </mergeCells>
  <printOptions/>
  <pageMargins left="0.75" right="0.7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C27"/>
  <sheetViews>
    <sheetView rightToLeft="1" tabSelected="1" view="pageBreakPreview" zoomScale="146" zoomScaleNormal="146" zoomScaleSheetLayoutView="146" zoomScalePageLayoutView="0" workbookViewId="0" topLeftCell="A1">
      <selection activeCell="D10" sqref="D10"/>
    </sheetView>
  </sheetViews>
  <sheetFormatPr defaultColWidth="9.140625" defaultRowHeight="12.75"/>
  <cols>
    <col min="1" max="1" width="50.7109375" style="14" customWidth="1"/>
    <col min="2" max="2" width="14.00390625" style="31" customWidth="1"/>
    <col min="3" max="3" width="14.140625" style="31" customWidth="1"/>
    <col min="4" max="4" width="13.57421875" style="14" bestFit="1" customWidth="1"/>
    <col min="5" max="5" width="14.8515625" style="14" bestFit="1" customWidth="1"/>
    <col min="6" max="16384" width="9.140625" style="14" customWidth="1"/>
  </cols>
  <sheetData>
    <row r="1" spans="1:3" ht="44.25" customHeight="1" thickBot="1">
      <c r="A1" s="581" t="s">
        <v>347</v>
      </c>
      <c r="B1" s="582"/>
      <c r="C1" s="582"/>
    </row>
    <row r="2" spans="1:3" ht="17.25" thickBot="1" thickTop="1">
      <c r="A2" s="18" t="s">
        <v>0</v>
      </c>
      <c r="B2" s="504">
        <v>1397</v>
      </c>
      <c r="C2" s="504">
        <v>1398</v>
      </c>
    </row>
    <row r="3" spans="1:3" ht="16.5" thickTop="1">
      <c r="A3" s="505" t="s">
        <v>348</v>
      </c>
      <c r="B3" s="506">
        <v>27165.210585227</v>
      </c>
      <c r="C3" s="506">
        <v>36894.91421255</v>
      </c>
    </row>
    <row r="4" spans="1:3" ht="16.5" thickBot="1">
      <c r="A4" s="507" t="s">
        <v>349</v>
      </c>
      <c r="B4" s="508">
        <v>27165.210585227</v>
      </c>
      <c r="C4" s="509">
        <v>-6927.956543585</v>
      </c>
    </row>
    <row r="5" spans="1:3" ht="15.75">
      <c r="A5" s="507" t="s">
        <v>350</v>
      </c>
      <c r="B5" s="506">
        <v>23063.983300519998</v>
      </c>
      <c r="C5" s="506">
        <v>29966.957668965</v>
      </c>
    </row>
    <row r="6" spans="1:3" ht="15.75">
      <c r="A6" s="507"/>
      <c r="B6" s="506"/>
      <c r="C6" s="506"/>
    </row>
    <row r="7" spans="1:3" ht="15.75">
      <c r="A7" s="510" t="s">
        <v>32</v>
      </c>
      <c r="B7" s="506">
        <v>2199.329024348</v>
      </c>
      <c r="C7" s="506">
        <v>2851.923224675</v>
      </c>
    </row>
    <row r="8" spans="1:3" ht="19.5" customHeight="1">
      <c r="A8" s="507" t="s">
        <v>34</v>
      </c>
      <c r="B8" s="506">
        <v>-67.921297936</v>
      </c>
      <c r="C8" s="506">
        <v>-51.756043344</v>
      </c>
    </row>
    <row r="9" spans="1:3" ht="15.75">
      <c r="A9" s="507" t="s">
        <v>38</v>
      </c>
      <c r="B9" s="506">
        <v>2131.407726412</v>
      </c>
      <c r="C9" s="506">
        <v>2800.167181331</v>
      </c>
    </row>
    <row r="10" spans="1:3" ht="15.75">
      <c r="A10" s="507"/>
      <c r="B10" s="506"/>
      <c r="C10" s="506"/>
    </row>
    <row r="11" spans="1:3" ht="15.75">
      <c r="A11" s="510" t="s">
        <v>351</v>
      </c>
      <c r="B11" s="506">
        <v>2592.102209176</v>
      </c>
      <c r="C11" s="506">
        <v>8914.434576034</v>
      </c>
    </row>
    <row r="12" spans="1:3" ht="15.75">
      <c r="A12" s="510" t="s">
        <v>39</v>
      </c>
      <c r="B12" s="506">
        <v>3191.668714233</v>
      </c>
      <c r="C12" s="506">
        <v>-16255.864064817</v>
      </c>
    </row>
    <row r="13" spans="1:3" ht="16.5" thickBot="1">
      <c r="A13" s="507" t="s">
        <v>40</v>
      </c>
      <c r="B13" s="508">
        <v>0</v>
      </c>
      <c r="C13" s="509">
        <v>0</v>
      </c>
    </row>
    <row r="14" spans="1:3" ht="15.75">
      <c r="A14" s="507" t="s">
        <v>41</v>
      </c>
      <c r="B14" s="506">
        <v>30979.161950340997</v>
      </c>
      <c r="C14" s="506">
        <v>25425.695361513</v>
      </c>
    </row>
    <row r="15" spans="1:3" ht="15.75">
      <c r="A15" s="507"/>
      <c r="B15" s="506"/>
      <c r="C15" s="506"/>
    </row>
    <row r="16" spans="1:3" ht="15.75">
      <c r="A16" s="507" t="s">
        <v>33</v>
      </c>
      <c r="B16" s="506">
        <v>46.00137714</v>
      </c>
      <c r="C16" s="506">
        <v>291.791151449</v>
      </c>
    </row>
    <row r="17" spans="1:3" ht="15.75">
      <c r="A17" s="507" t="s">
        <v>352</v>
      </c>
      <c r="B17" s="506"/>
      <c r="C17" s="506"/>
    </row>
    <row r="18" spans="1:3" ht="15.75">
      <c r="A18" s="511" t="s">
        <v>356</v>
      </c>
      <c r="B18" s="506">
        <v>-1715.484266832</v>
      </c>
      <c r="C18" s="506">
        <v>-1881.162039599</v>
      </c>
    </row>
    <row r="19" spans="1:3" ht="15.75">
      <c r="A19" s="511" t="s">
        <v>357</v>
      </c>
      <c r="B19" s="506">
        <v>-808.191529667</v>
      </c>
      <c r="C19" s="506">
        <v>-960.15490292</v>
      </c>
    </row>
    <row r="20" spans="1:3" ht="15.75">
      <c r="A20" s="507" t="s">
        <v>355</v>
      </c>
      <c r="B20" s="506">
        <v>-26412.823873741</v>
      </c>
      <c r="C20" s="506">
        <v>-8263.942026086</v>
      </c>
    </row>
    <row r="21" spans="1:3" ht="15.75">
      <c r="A21" s="510" t="s">
        <v>354</v>
      </c>
      <c r="B21" s="506">
        <v>-8004.473267443</v>
      </c>
      <c r="C21" s="506">
        <v>-11701.872151532</v>
      </c>
    </row>
    <row r="22" spans="1:3" ht="15.75">
      <c r="A22" s="510" t="s">
        <v>42</v>
      </c>
      <c r="B22" s="506">
        <v>-579.119854807</v>
      </c>
      <c r="C22" s="506">
        <v>-957.956222261</v>
      </c>
    </row>
    <row r="23" spans="1:3" ht="16.5" thickBot="1">
      <c r="A23" s="510" t="s">
        <v>353</v>
      </c>
      <c r="B23" s="508">
        <v>-1110.785000808</v>
      </c>
      <c r="C23" s="509">
        <v>-1666.525314554</v>
      </c>
    </row>
    <row r="24" spans="1:3" ht="15.75">
      <c r="A24" s="507" t="s">
        <v>43</v>
      </c>
      <c r="B24" s="506">
        <v>-7605.714465817004</v>
      </c>
      <c r="C24" s="506">
        <v>285.8738560100021</v>
      </c>
    </row>
    <row r="25" spans="1:3" ht="16.5" thickBot="1">
      <c r="A25" s="507" t="s">
        <v>44</v>
      </c>
      <c r="B25" s="508">
        <v>0</v>
      </c>
      <c r="C25" s="509">
        <v>0</v>
      </c>
    </row>
    <row r="26" spans="1:3" ht="16.5" thickBot="1">
      <c r="A26" s="512" t="s">
        <v>35</v>
      </c>
      <c r="B26" s="513">
        <v>-7605.714465817004</v>
      </c>
      <c r="C26" s="514">
        <v>285.8738560100021</v>
      </c>
    </row>
    <row r="27" spans="1:3" ht="17.25" thickBot="1" thickTop="1">
      <c r="A27" s="583" t="s">
        <v>345</v>
      </c>
      <c r="B27" s="584"/>
      <c r="C27" s="584"/>
    </row>
    <row r="28" ht="16.5" thickTop="1"/>
  </sheetData>
  <sheetProtection/>
  <mergeCells count="2">
    <mergeCell ref="A1:C1"/>
    <mergeCell ref="A27:C27"/>
  </mergeCells>
  <printOptions/>
  <pageMargins left="0.75" right="0.7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theme="1"/>
    <pageSetUpPr fitToPage="1"/>
  </sheetPr>
  <dimension ref="A1:S79"/>
  <sheetViews>
    <sheetView rightToLeft="1" view="pageBreakPreview" zoomScaleSheetLayoutView="100" zoomScalePageLayoutView="0" workbookViewId="0" topLeftCell="A1">
      <selection activeCell="J20" sqref="J20"/>
    </sheetView>
  </sheetViews>
  <sheetFormatPr defaultColWidth="9.140625" defaultRowHeight="12.75"/>
  <cols>
    <col min="1" max="1" width="7.00390625" style="81" bestFit="1" customWidth="1"/>
    <col min="2" max="2" width="49.8515625" style="81" bestFit="1" customWidth="1"/>
    <col min="3" max="3" width="4.28125" style="81" customWidth="1"/>
    <col min="4" max="4" width="9.00390625" style="81" customWidth="1"/>
    <col min="5" max="5" width="1.1484375" style="81" customWidth="1"/>
    <col min="6" max="6" width="20.8515625" style="81" bestFit="1" customWidth="1"/>
    <col min="7" max="7" width="2.00390625" style="81" customWidth="1"/>
    <col min="8" max="8" width="22.28125" style="81" bestFit="1" customWidth="1"/>
    <col min="9" max="9" width="1.7109375" style="81" customWidth="1"/>
    <col min="10" max="10" width="20.421875" style="81" bestFit="1" customWidth="1"/>
    <col min="11" max="11" width="9.140625" style="81" customWidth="1"/>
    <col min="12" max="12" width="6.57421875" style="81" customWidth="1"/>
    <col min="13" max="13" width="6.7109375" style="81" customWidth="1"/>
    <col min="14" max="14" width="10.57421875" style="82" customWidth="1"/>
    <col min="15" max="15" width="6.57421875" style="81" customWidth="1"/>
    <col min="16" max="16" width="15.7109375" style="81" bestFit="1" customWidth="1"/>
    <col min="17" max="17" width="17.7109375" style="81" bestFit="1" customWidth="1"/>
    <col min="18" max="18" width="12.7109375" style="81" bestFit="1" customWidth="1"/>
    <col min="19" max="19" width="16.00390625" style="81" bestFit="1" customWidth="1"/>
    <col min="20" max="16384" width="9.140625" style="81" customWidth="1"/>
  </cols>
  <sheetData>
    <row r="1" spans="2:14" s="175" customFormat="1" ht="21" customHeight="1">
      <c r="B1" s="586" t="s">
        <v>187</v>
      </c>
      <c r="C1" s="586"/>
      <c r="D1" s="586"/>
      <c r="E1" s="586"/>
      <c r="F1" s="586"/>
      <c r="G1" s="586"/>
      <c r="H1" s="586"/>
      <c r="I1" s="586"/>
      <c r="J1" s="586"/>
      <c r="K1" s="586"/>
      <c r="L1" s="586"/>
      <c r="M1" s="586"/>
      <c r="N1" s="586"/>
    </row>
    <row r="2" spans="2:14" s="175" customFormat="1" ht="21" customHeight="1">
      <c r="B2" s="586" t="s">
        <v>186</v>
      </c>
      <c r="C2" s="586"/>
      <c r="D2" s="586"/>
      <c r="E2" s="586"/>
      <c r="F2" s="586"/>
      <c r="G2" s="586"/>
      <c r="H2" s="586"/>
      <c r="I2" s="586"/>
      <c r="J2" s="586"/>
      <c r="K2" s="586"/>
      <c r="L2" s="586"/>
      <c r="M2" s="586"/>
      <c r="N2" s="586"/>
    </row>
    <row r="3" spans="2:14" s="175" customFormat="1" ht="16.5">
      <c r="B3" s="586" t="str">
        <f>'[7]اطلاعات پايه'!F3</f>
        <v>براي سال منتهي به
 29 اسفند ماه 1398</v>
      </c>
      <c r="C3" s="586"/>
      <c r="D3" s="586"/>
      <c r="E3" s="586"/>
      <c r="F3" s="586"/>
      <c r="G3" s="586"/>
      <c r="H3" s="586"/>
      <c r="I3" s="586"/>
      <c r="J3" s="586"/>
      <c r="K3" s="586"/>
      <c r="L3" s="586"/>
      <c r="M3" s="586"/>
      <c r="N3" s="586"/>
    </row>
    <row r="4" spans="2:14" s="175" customFormat="1" ht="16.5">
      <c r="B4" s="178"/>
      <c r="C4" s="178"/>
      <c r="D4" s="178"/>
      <c r="E4" s="178"/>
      <c r="F4" s="178"/>
      <c r="G4" s="178"/>
      <c r="H4" s="178"/>
      <c r="I4" s="178"/>
      <c r="J4" s="178"/>
      <c r="K4" s="178"/>
      <c r="L4" s="178"/>
      <c r="M4" s="176"/>
      <c r="N4" s="176"/>
    </row>
    <row r="5" spans="2:14" s="175" customFormat="1" ht="27.75" customHeight="1">
      <c r="B5" s="177"/>
      <c r="C5" s="177"/>
      <c r="D5" s="177"/>
      <c r="E5" s="177"/>
      <c r="F5" s="177"/>
      <c r="G5" s="177"/>
      <c r="H5" s="177"/>
      <c r="I5" s="177"/>
      <c r="J5" s="177"/>
      <c r="K5" s="177"/>
      <c r="L5" s="177"/>
      <c r="M5" s="176"/>
      <c r="N5" s="176"/>
    </row>
    <row r="6" spans="1:14" ht="15.75">
      <c r="A6" s="174" t="s">
        <v>185</v>
      </c>
      <c r="B6" s="173" t="s">
        <v>184</v>
      </c>
      <c r="C6" s="164"/>
      <c r="D6" s="164"/>
      <c r="G6" s="82"/>
      <c r="N6" s="81"/>
    </row>
    <row r="7" spans="2:14" ht="16.5">
      <c r="B7" s="84"/>
      <c r="C7" s="84"/>
      <c r="D7" s="84"/>
      <c r="F7" s="163">
        <v>1398</v>
      </c>
      <c r="G7" s="172"/>
      <c r="H7" s="138">
        <v>1397</v>
      </c>
      <c r="N7" s="81"/>
    </row>
    <row r="8" spans="2:14" ht="15.75">
      <c r="B8" s="84"/>
      <c r="C8" s="84"/>
      <c r="D8" s="84"/>
      <c r="F8" s="158" t="str">
        <f>'[7]اطلاعات پايه'!$G$8</f>
        <v>ميليون ريال</v>
      </c>
      <c r="G8" s="157"/>
      <c r="H8" s="156" t="str">
        <f>'[7]اطلاعات پايه'!$G$8</f>
        <v>ميليون ريال</v>
      </c>
      <c r="N8" s="81"/>
    </row>
    <row r="9" spans="2:14" ht="20.25">
      <c r="B9" s="125" t="s">
        <v>183</v>
      </c>
      <c r="C9" s="84"/>
      <c r="D9" s="84"/>
      <c r="F9" s="99" t="s">
        <v>153</v>
      </c>
      <c r="G9" s="149"/>
      <c r="H9" s="148" t="s">
        <v>153</v>
      </c>
      <c r="N9" s="81"/>
    </row>
    <row r="10" spans="2:14" ht="18.75">
      <c r="B10" s="171" t="s">
        <v>182</v>
      </c>
      <c r="C10" s="84"/>
      <c r="D10" s="84"/>
      <c r="F10" s="99" t="s">
        <v>153</v>
      </c>
      <c r="G10" s="149"/>
      <c r="H10" s="148" t="s">
        <v>153</v>
      </c>
      <c r="N10" s="81"/>
    </row>
    <row r="11" spans="2:14" ht="18.75">
      <c r="B11" s="171" t="s">
        <v>181</v>
      </c>
      <c r="C11" s="84"/>
      <c r="D11" s="84"/>
      <c r="F11" s="99" t="s">
        <v>153</v>
      </c>
      <c r="G11" s="149"/>
      <c r="H11" s="148" t="s">
        <v>153</v>
      </c>
      <c r="N11" s="81"/>
    </row>
    <row r="12" spans="2:14" ht="21.75" thickBot="1">
      <c r="B12" s="123" t="s">
        <v>180</v>
      </c>
      <c r="C12" s="84"/>
      <c r="D12" s="84"/>
      <c r="F12" s="120" t="s">
        <v>153</v>
      </c>
      <c r="G12" s="149"/>
      <c r="H12" s="170" t="s">
        <v>153</v>
      </c>
      <c r="N12" s="81"/>
    </row>
    <row r="13" spans="2:14" ht="20.25" thickBot="1" thickTop="1">
      <c r="B13" s="84"/>
      <c r="C13" s="84"/>
      <c r="D13" s="84"/>
      <c r="F13" s="142"/>
      <c r="G13" s="82"/>
      <c r="H13" s="142"/>
      <c r="N13" s="81"/>
    </row>
    <row r="14" spans="2:18" ht="39" customHeight="1">
      <c r="B14" s="84"/>
      <c r="C14" s="84"/>
      <c r="D14" s="84"/>
      <c r="G14" s="82"/>
      <c r="N14" s="81"/>
      <c r="P14" s="169"/>
      <c r="Q14" s="168">
        <v>1398</v>
      </c>
      <c r="R14" s="167">
        <v>1397</v>
      </c>
    </row>
    <row r="15" spans="1:19" ht="21">
      <c r="A15" s="166" t="s">
        <v>179</v>
      </c>
      <c r="B15" s="165" t="s">
        <v>170</v>
      </c>
      <c r="C15" s="164"/>
      <c r="D15" s="164"/>
      <c r="G15" s="82"/>
      <c r="N15" s="81"/>
      <c r="P15" s="161" t="s">
        <v>178</v>
      </c>
      <c r="Q15" s="160">
        <f>F18+F19+F20+F21+F46+F47+F48+F49+F50+F51+F52+F53+F54+F71+F69</f>
        <v>291791151449</v>
      </c>
      <c r="R15" s="159">
        <f>H19+H20+H21+H46+H47+H48+H49+H50+H51+H52+H53+H54</f>
        <v>46001377140</v>
      </c>
      <c r="S15" s="83"/>
    </row>
    <row r="16" spans="2:19" ht="21.75">
      <c r="B16" s="84"/>
      <c r="C16" s="84"/>
      <c r="D16" s="84"/>
      <c r="F16" s="163">
        <v>1398</v>
      </c>
      <c r="G16" s="162"/>
      <c r="H16" s="138">
        <v>1397</v>
      </c>
      <c r="N16" s="83"/>
      <c r="P16" s="161" t="s">
        <v>177</v>
      </c>
      <c r="Q16" s="160">
        <f>F56+F57+F58+F59+F60+F61+F63+F64+F66+F68+F70</f>
        <v>-1666525314554</v>
      </c>
      <c r="R16" s="159">
        <f>H18+H55+H56+H57+H58+H59+H60+H62+H63+H64+H65+H67+H68</f>
        <v>-1110785000808</v>
      </c>
      <c r="S16" s="83"/>
    </row>
    <row r="17" spans="2:18" ht="21.75" thickBot="1">
      <c r="B17" s="84"/>
      <c r="C17" s="84"/>
      <c r="D17" s="84"/>
      <c r="F17" s="158" t="str">
        <f>'[7]اطلاعات پايه'!$G$8</f>
        <v>ميليون ريال</v>
      </c>
      <c r="G17" s="157"/>
      <c r="H17" s="156" t="str">
        <f>'[7]اطلاعات پايه'!$G$8</f>
        <v>ميليون ريال</v>
      </c>
      <c r="N17" s="83"/>
      <c r="P17" s="155"/>
      <c r="Q17" s="154">
        <f>SUM(Q15:Q16)</f>
        <v>-1374734163105</v>
      </c>
      <c r="R17" s="153">
        <f>SUM(R15:R16)</f>
        <v>-1064783623668</v>
      </c>
    </row>
    <row r="18" spans="2:14" ht="20.25">
      <c r="B18" s="152" t="s">
        <v>176</v>
      </c>
      <c r="C18" s="84"/>
      <c r="D18" s="150" t="s">
        <v>175</v>
      </c>
      <c r="F18" s="99">
        <f>L40</f>
        <v>54094892240</v>
      </c>
      <c r="G18" s="149"/>
      <c r="H18" s="148">
        <f>N40</f>
        <v>-8160884370</v>
      </c>
      <c r="N18" s="81"/>
    </row>
    <row r="19" spans="2:14" ht="20.25">
      <c r="B19" s="152" t="s">
        <v>174</v>
      </c>
      <c r="C19" s="84"/>
      <c r="D19" s="150"/>
      <c r="F19" s="99">
        <f>138161908965+'[7]TARAZ'!L987-'[7]TARAZ'!K987+'[7]TARAZ'!L1017-'[7]TARAZ'!K1017</f>
        <v>138426439571</v>
      </c>
      <c r="G19" s="149"/>
      <c r="H19" s="148">
        <f>18996524187+9310684302</f>
        <v>28307208489</v>
      </c>
      <c r="N19" s="83"/>
    </row>
    <row r="20" spans="2:14" ht="18.75">
      <c r="B20" s="151" t="s">
        <v>173</v>
      </c>
      <c r="C20" s="84"/>
      <c r="D20" s="150"/>
      <c r="F20" s="99">
        <v>3278050000</v>
      </c>
      <c r="G20" s="149"/>
      <c r="H20" s="148">
        <v>5117926041</v>
      </c>
      <c r="N20" s="81"/>
    </row>
    <row r="21" spans="2:14" ht="18.75">
      <c r="B21" s="151" t="s">
        <v>172</v>
      </c>
      <c r="C21" s="84"/>
      <c r="D21" s="150"/>
      <c r="F21" s="99">
        <v>15868128</v>
      </c>
      <c r="G21" s="149"/>
      <c r="H21" s="148">
        <v>2467053</v>
      </c>
      <c r="L21" s="83"/>
      <c r="N21" s="81"/>
    </row>
    <row r="22" spans="2:14" ht="18.75">
      <c r="B22" s="151" t="s">
        <v>122</v>
      </c>
      <c r="C22" s="84"/>
      <c r="D22" s="150" t="s">
        <v>171</v>
      </c>
      <c r="F22" s="99">
        <f>F72</f>
        <v>-1570549413044</v>
      </c>
      <c r="G22" s="149"/>
      <c r="H22" s="148">
        <f>H72</f>
        <v>-1090050340881</v>
      </c>
      <c r="L22" s="83"/>
      <c r="N22" s="81"/>
    </row>
    <row r="23" spans="2:17" ht="21.75" thickBot="1">
      <c r="B23" s="123" t="s">
        <v>170</v>
      </c>
      <c r="C23" s="84"/>
      <c r="D23" s="84"/>
      <c r="F23" s="147">
        <f>SUM(F18:F22)</f>
        <v>-1374734163105</v>
      </c>
      <c r="G23" s="146"/>
      <c r="H23" s="145">
        <f>SUM(H18:H22)</f>
        <v>-1064783623668</v>
      </c>
      <c r="J23" s="83"/>
      <c r="L23" s="83"/>
      <c r="N23" s="81"/>
      <c r="Q23" s="144"/>
    </row>
    <row r="24" spans="2:14" ht="19.5" thickTop="1">
      <c r="B24" s="84"/>
      <c r="C24" s="84"/>
      <c r="D24" s="84"/>
      <c r="F24" s="143"/>
      <c r="G24" s="82"/>
      <c r="H24" s="143"/>
      <c r="N24" s="81"/>
    </row>
    <row r="25" spans="2:14" ht="48.75" customHeight="1">
      <c r="B25" s="84"/>
      <c r="C25" s="84"/>
      <c r="D25" s="84"/>
      <c r="F25" s="142"/>
      <c r="G25" s="82"/>
      <c r="H25" s="142"/>
      <c r="N25" s="81"/>
    </row>
    <row r="26" spans="1:14" ht="21">
      <c r="A26" s="141" t="s">
        <v>169</v>
      </c>
      <c r="B26" s="140" t="s">
        <v>168</v>
      </c>
      <c r="C26" s="84"/>
      <c r="D26" s="84"/>
      <c r="G26" s="82"/>
      <c r="L26" s="137"/>
      <c r="N26" s="81"/>
    </row>
    <row r="27" spans="2:14" ht="21.75">
      <c r="B27" s="137"/>
      <c r="C27" s="84"/>
      <c r="D27" s="84"/>
      <c r="F27" s="587">
        <v>1398</v>
      </c>
      <c r="G27" s="588"/>
      <c r="H27" s="588"/>
      <c r="I27" s="588"/>
      <c r="J27" s="588"/>
      <c r="K27" s="588"/>
      <c r="L27" s="588"/>
      <c r="M27" s="139"/>
      <c r="N27" s="138">
        <v>1397</v>
      </c>
    </row>
    <row r="28" spans="2:14" ht="36">
      <c r="B28" s="137"/>
      <c r="C28" s="84"/>
      <c r="D28" s="84"/>
      <c r="F28" s="135" t="s">
        <v>167</v>
      </c>
      <c r="G28" s="136"/>
      <c r="H28" s="135" t="s">
        <v>166</v>
      </c>
      <c r="I28" s="132"/>
      <c r="J28" s="135" t="s">
        <v>165</v>
      </c>
      <c r="K28" s="132"/>
      <c r="L28" s="135" t="s">
        <v>164</v>
      </c>
      <c r="N28" s="134" t="s">
        <v>164</v>
      </c>
    </row>
    <row r="29" spans="3:14" ht="18.75">
      <c r="C29" s="84"/>
      <c r="D29" s="84"/>
      <c r="F29" s="131" t="str">
        <f>'[7]اطلاعات پايه'!$G$8</f>
        <v>ميليون ريال</v>
      </c>
      <c r="G29" s="133"/>
      <c r="H29" s="131" t="str">
        <f>'[7]اطلاعات پايه'!$G$8</f>
        <v>ميليون ريال</v>
      </c>
      <c r="I29" s="132"/>
      <c r="J29" s="131" t="str">
        <f>'[7]اطلاعات پايه'!$G$8</f>
        <v>ميليون ريال</v>
      </c>
      <c r="K29" s="132"/>
      <c r="L29" s="131" t="str">
        <f>'[7]اطلاعات پايه'!$G$8</f>
        <v>ميليون ريال</v>
      </c>
      <c r="N29" s="130" t="str">
        <f>'[7]اطلاعات پايه'!$G$8</f>
        <v>ميليون ريال</v>
      </c>
    </row>
    <row r="30" spans="2:14" ht="20.25">
      <c r="B30" s="125" t="s">
        <v>163</v>
      </c>
      <c r="C30" s="84"/>
      <c r="D30" s="84"/>
      <c r="F30" s="99">
        <v>0</v>
      </c>
      <c r="G30" s="122"/>
      <c r="H30" s="99">
        <v>0</v>
      </c>
      <c r="I30" s="121"/>
      <c r="J30" s="99">
        <v>0</v>
      </c>
      <c r="K30" s="121"/>
      <c r="L30" s="99">
        <f aca="true" t="shared" si="0" ref="L30:L39">J30-H30</f>
        <v>0</v>
      </c>
      <c r="M30" s="119"/>
      <c r="N30" s="124">
        <v>0</v>
      </c>
    </row>
    <row r="31" spans="2:14" ht="20.25">
      <c r="B31" s="125" t="s">
        <v>162</v>
      </c>
      <c r="C31" s="84"/>
      <c r="D31" s="84"/>
      <c r="F31" s="99">
        <v>0</v>
      </c>
      <c r="G31" s="122"/>
      <c r="H31" s="99">
        <v>0</v>
      </c>
      <c r="I31" s="121"/>
      <c r="J31" s="99">
        <v>0</v>
      </c>
      <c r="K31" s="121"/>
      <c r="L31" s="99">
        <f t="shared" si="0"/>
        <v>0</v>
      </c>
      <c r="M31" s="119"/>
      <c r="N31" s="124">
        <v>0</v>
      </c>
    </row>
    <row r="32" spans="1:16" ht="20.25">
      <c r="A32" s="116"/>
      <c r="B32" s="125" t="s">
        <v>161</v>
      </c>
      <c r="C32" s="84"/>
      <c r="D32" s="84"/>
      <c r="F32" s="126">
        <v>113991729757</v>
      </c>
      <c r="G32" s="128"/>
      <c r="H32" s="126">
        <v>96617851012</v>
      </c>
      <c r="I32" s="127"/>
      <c r="J32" s="126">
        <v>149878300000</v>
      </c>
      <c r="K32" s="121"/>
      <c r="L32" s="99">
        <f t="shared" si="0"/>
        <v>53260448988</v>
      </c>
      <c r="M32" s="119"/>
      <c r="N32" s="124">
        <v>-8221650017</v>
      </c>
      <c r="P32" s="129"/>
    </row>
    <row r="33" spans="2:16" ht="20.25">
      <c r="B33" s="125" t="s">
        <v>160</v>
      </c>
      <c r="C33" s="84"/>
      <c r="D33" s="84"/>
      <c r="F33" s="126">
        <v>596866709</v>
      </c>
      <c r="G33" s="128"/>
      <c r="H33" s="126">
        <v>126286748</v>
      </c>
      <c r="I33" s="127"/>
      <c r="J33" s="126">
        <v>960730000</v>
      </c>
      <c r="K33" s="121"/>
      <c r="L33" s="99">
        <f t="shared" si="0"/>
        <v>834443252</v>
      </c>
      <c r="M33" s="119"/>
      <c r="N33" s="124">
        <v>60765647</v>
      </c>
      <c r="P33" s="83"/>
    </row>
    <row r="34" spans="2:16" ht="20.25">
      <c r="B34" s="125" t="s">
        <v>159</v>
      </c>
      <c r="C34" s="84"/>
      <c r="D34" s="84"/>
      <c r="F34" s="99">
        <v>0</v>
      </c>
      <c r="G34" s="122"/>
      <c r="H34" s="99">
        <v>0</v>
      </c>
      <c r="I34" s="121"/>
      <c r="J34" s="99">
        <v>0</v>
      </c>
      <c r="K34" s="121"/>
      <c r="L34" s="99">
        <f t="shared" si="0"/>
        <v>0</v>
      </c>
      <c r="M34" s="119"/>
      <c r="N34" s="124">
        <v>0</v>
      </c>
      <c r="P34" s="83"/>
    </row>
    <row r="35" spans="2:14" ht="20.25">
      <c r="B35" s="125" t="s">
        <v>158</v>
      </c>
      <c r="C35" s="84"/>
      <c r="D35" s="84"/>
      <c r="F35" s="99">
        <v>0</v>
      </c>
      <c r="G35" s="122"/>
      <c r="H35" s="99">
        <v>0</v>
      </c>
      <c r="I35" s="121"/>
      <c r="J35" s="99">
        <v>0</v>
      </c>
      <c r="K35" s="121"/>
      <c r="L35" s="99">
        <f t="shared" si="0"/>
        <v>0</v>
      </c>
      <c r="M35" s="119"/>
      <c r="N35" s="124">
        <v>0</v>
      </c>
    </row>
    <row r="36" spans="2:14" ht="20.25">
      <c r="B36" s="125" t="s">
        <v>157</v>
      </c>
      <c r="C36" s="84"/>
      <c r="D36" s="84"/>
      <c r="F36" s="99">
        <v>0</v>
      </c>
      <c r="G36" s="122"/>
      <c r="H36" s="99">
        <v>0</v>
      </c>
      <c r="I36" s="121"/>
      <c r="J36" s="99">
        <v>0</v>
      </c>
      <c r="K36" s="121"/>
      <c r="L36" s="99">
        <f t="shared" si="0"/>
        <v>0</v>
      </c>
      <c r="M36" s="119"/>
      <c r="N36" s="124">
        <v>0</v>
      </c>
    </row>
    <row r="37" spans="2:14" ht="20.25">
      <c r="B37" s="125" t="s">
        <v>156</v>
      </c>
      <c r="C37" s="84"/>
      <c r="D37" s="84"/>
      <c r="F37" s="99">
        <v>0</v>
      </c>
      <c r="G37" s="122"/>
      <c r="H37" s="99">
        <v>0</v>
      </c>
      <c r="I37" s="121"/>
      <c r="J37" s="99">
        <v>0</v>
      </c>
      <c r="K37" s="121"/>
      <c r="L37" s="99">
        <f t="shared" si="0"/>
        <v>0</v>
      </c>
      <c r="M37" s="119"/>
      <c r="N37" s="124">
        <v>0</v>
      </c>
    </row>
    <row r="38" spans="2:14" ht="20.25">
      <c r="B38" s="125" t="s">
        <v>155</v>
      </c>
      <c r="C38" s="84"/>
      <c r="D38" s="84"/>
      <c r="F38" s="99">
        <v>0</v>
      </c>
      <c r="G38" s="122"/>
      <c r="H38" s="99">
        <v>0</v>
      </c>
      <c r="I38" s="121"/>
      <c r="J38" s="99">
        <v>0</v>
      </c>
      <c r="K38" s="121"/>
      <c r="L38" s="99">
        <f t="shared" si="0"/>
        <v>0</v>
      </c>
      <c r="M38" s="119"/>
      <c r="N38" s="124">
        <v>0</v>
      </c>
    </row>
    <row r="39" spans="2:14" ht="20.25">
      <c r="B39" s="125" t="s">
        <v>154</v>
      </c>
      <c r="C39" s="84"/>
      <c r="D39" s="84"/>
      <c r="F39" s="99">
        <v>0</v>
      </c>
      <c r="G39" s="122"/>
      <c r="H39" s="99">
        <v>0</v>
      </c>
      <c r="I39" s="121"/>
      <c r="J39" s="99">
        <v>0</v>
      </c>
      <c r="K39" s="121"/>
      <c r="L39" s="99">
        <f t="shared" si="0"/>
        <v>0</v>
      </c>
      <c r="M39" s="119"/>
      <c r="N39" s="124">
        <v>0</v>
      </c>
    </row>
    <row r="40" spans="2:18" ht="21.75" thickBot="1">
      <c r="B40" s="123" t="s">
        <v>21</v>
      </c>
      <c r="C40" s="84"/>
      <c r="D40" s="84"/>
      <c r="F40" s="120">
        <f>SUM(F30:F39)</f>
        <v>114588596466</v>
      </c>
      <c r="G40" s="122"/>
      <c r="H40" s="120">
        <f>SUM(H30:H39)</f>
        <v>96744137760</v>
      </c>
      <c r="I40" s="121"/>
      <c r="J40" s="120">
        <f>SUM(J30:J39)</f>
        <v>150839030000</v>
      </c>
      <c r="K40" s="121"/>
      <c r="L40" s="120">
        <f>SUM(L30:L39)</f>
        <v>54094892240</v>
      </c>
      <c r="M40" s="119"/>
      <c r="N40" s="118">
        <f>SUM(N30:N39)</f>
        <v>-8160884370</v>
      </c>
      <c r="Q40" s="117"/>
      <c r="R40" s="117"/>
    </row>
    <row r="41" spans="2:14" ht="16.5" customHeight="1" thickTop="1">
      <c r="B41" s="84"/>
      <c r="C41" s="84"/>
      <c r="D41" s="84"/>
      <c r="G41" s="82"/>
      <c r="N41" s="81"/>
    </row>
    <row r="42" spans="1:14" ht="18.75">
      <c r="A42" s="116" t="s">
        <v>153</v>
      </c>
      <c r="B42" s="589" t="s">
        <v>152</v>
      </c>
      <c r="C42" s="589"/>
      <c r="D42" s="589"/>
      <c r="E42" s="589"/>
      <c r="F42" s="589"/>
      <c r="G42" s="589"/>
      <c r="H42" s="589"/>
      <c r="I42" s="589"/>
      <c r="J42" s="589"/>
      <c r="K42" s="589"/>
      <c r="L42" s="589"/>
      <c r="M42" s="589"/>
      <c r="N42" s="589"/>
    </row>
    <row r="43" spans="1:14" s="106" customFormat="1" ht="48" customHeight="1">
      <c r="A43" s="115" t="s">
        <v>151</v>
      </c>
      <c r="B43" s="590" t="s">
        <v>150</v>
      </c>
      <c r="C43" s="590"/>
      <c r="D43" s="590"/>
      <c r="E43" s="590"/>
      <c r="F43" s="590"/>
      <c r="G43" s="590"/>
      <c r="H43" s="590"/>
      <c r="I43" s="590"/>
      <c r="J43" s="590"/>
      <c r="K43" s="590"/>
      <c r="L43" s="590"/>
      <c r="M43" s="590"/>
      <c r="N43" s="590"/>
    </row>
    <row r="44" spans="1:14" ht="21.75">
      <c r="A44" s="101" t="s">
        <v>149</v>
      </c>
      <c r="B44" s="114" t="s">
        <v>148</v>
      </c>
      <c r="C44" s="90"/>
      <c r="D44" s="90"/>
      <c r="E44" s="89"/>
      <c r="F44" s="113" t="str">
        <f>'[7]اطلاعات پايه'!B16</f>
        <v>1398</v>
      </c>
      <c r="G44" s="112"/>
      <c r="H44" s="111" t="str">
        <f>'[7]اطلاعات پايه'!B17</f>
        <v>1397</v>
      </c>
      <c r="N44" s="81"/>
    </row>
    <row r="45" spans="1:14" ht="21">
      <c r="A45" s="101"/>
      <c r="B45" s="89"/>
      <c r="C45" s="90"/>
      <c r="D45" s="90"/>
      <c r="E45" s="89"/>
      <c r="F45" s="110" t="str">
        <f>'[7]اطلاعات پايه'!G8</f>
        <v>ميليون ريال</v>
      </c>
      <c r="G45" s="109"/>
      <c r="H45" s="108" t="str">
        <f>'[7]اطلاعات پايه'!G8</f>
        <v>ميليون ريال</v>
      </c>
      <c r="N45" s="81"/>
    </row>
    <row r="46" spans="1:14" ht="21">
      <c r="A46" s="101"/>
      <c r="B46" s="105" t="s">
        <v>147</v>
      </c>
      <c r="C46" s="90"/>
      <c r="D46" s="90"/>
      <c r="E46" s="89"/>
      <c r="F46" s="104">
        <v>640953235</v>
      </c>
      <c r="G46" s="98"/>
      <c r="H46" s="97">
        <v>6347200601</v>
      </c>
      <c r="N46" s="81"/>
    </row>
    <row r="47" spans="1:16" ht="21">
      <c r="A47" s="101"/>
      <c r="B47" s="107" t="s">
        <v>146</v>
      </c>
      <c r="C47" s="90"/>
      <c r="D47" s="90"/>
      <c r="E47" s="89"/>
      <c r="F47" s="104">
        <v>267117666</v>
      </c>
      <c r="G47" s="98"/>
      <c r="H47" s="97">
        <v>1559770000</v>
      </c>
      <c r="N47" s="81"/>
      <c r="P47" s="106"/>
    </row>
    <row r="48" spans="1:16" ht="21">
      <c r="A48" s="101"/>
      <c r="B48" s="107" t="s">
        <v>145</v>
      </c>
      <c r="C48" s="90"/>
      <c r="D48" s="90"/>
      <c r="E48" s="89"/>
      <c r="F48" s="104">
        <v>6173154361</v>
      </c>
      <c r="G48" s="98"/>
      <c r="H48" s="97">
        <v>0</v>
      </c>
      <c r="N48" s="81"/>
      <c r="P48" s="106"/>
    </row>
    <row r="49" spans="1:14" ht="21">
      <c r="A49" s="101"/>
      <c r="B49" s="105" t="s">
        <v>144</v>
      </c>
      <c r="C49" s="90"/>
      <c r="D49" s="90"/>
      <c r="E49" s="89"/>
      <c r="F49" s="104">
        <v>1012154600</v>
      </c>
      <c r="G49" s="98"/>
      <c r="H49" s="97">
        <v>220699000</v>
      </c>
      <c r="N49" s="81"/>
    </row>
    <row r="50" spans="1:14" ht="21">
      <c r="A50" s="101"/>
      <c r="B50" s="105" t="s">
        <v>143</v>
      </c>
      <c r="C50" s="90"/>
      <c r="D50" s="90"/>
      <c r="E50" s="89"/>
      <c r="F50" s="104">
        <v>25167000</v>
      </c>
      <c r="G50" s="98"/>
      <c r="H50" s="97">
        <v>240000</v>
      </c>
      <c r="N50" s="81"/>
    </row>
    <row r="51" spans="1:14" ht="21">
      <c r="A51" s="101"/>
      <c r="B51" s="105" t="s">
        <v>142</v>
      </c>
      <c r="C51" s="90"/>
      <c r="D51" s="90"/>
      <c r="E51" s="89"/>
      <c r="F51" s="104">
        <v>0</v>
      </c>
      <c r="G51" s="98"/>
      <c r="H51" s="97">
        <v>2734423881</v>
      </c>
      <c r="N51" s="81"/>
    </row>
    <row r="52" spans="1:14" ht="21">
      <c r="A52" s="101"/>
      <c r="B52" s="105" t="s">
        <v>141</v>
      </c>
      <c r="C52" s="90"/>
      <c r="D52" s="90"/>
      <c r="E52" s="89"/>
      <c r="F52" s="104">
        <v>45034501</v>
      </c>
      <c r="G52" s="98"/>
      <c r="H52" s="97">
        <v>39555472</v>
      </c>
      <c r="N52" s="81"/>
    </row>
    <row r="53" spans="1:14" ht="21">
      <c r="A53" s="101"/>
      <c r="B53" s="105" t="s">
        <v>140</v>
      </c>
      <c r="C53" s="90"/>
      <c r="D53" s="90"/>
      <c r="E53" s="89"/>
      <c r="F53" s="104">
        <v>0</v>
      </c>
      <c r="G53" s="98"/>
      <c r="H53" s="97">
        <v>158516388</v>
      </c>
      <c r="N53" s="81"/>
    </row>
    <row r="54" spans="1:14" ht="21">
      <c r="A54" s="101"/>
      <c r="B54" s="105" t="s">
        <v>139</v>
      </c>
      <c r="C54" s="90"/>
      <c r="D54" s="90"/>
      <c r="E54" s="89"/>
      <c r="F54" s="104">
        <v>286106000</v>
      </c>
      <c r="G54" s="98"/>
      <c r="H54" s="97">
        <v>1513370215</v>
      </c>
      <c r="N54" s="81"/>
    </row>
    <row r="55" spans="1:14" ht="21">
      <c r="A55" s="101"/>
      <c r="B55" s="102" t="s">
        <v>138</v>
      </c>
      <c r="C55" s="90"/>
      <c r="D55" s="90"/>
      <c r="E55" s="89"/>
      <c r="F55" s="99">
        <v>0</v>
      </c>
      <c r="G55" s="98"/>
      <c r="H55" s="97">
        <v>-138287814</v>
      </c>
      <c r="N55" s="81"/>
    </row>
    <row r="56" spans="1:14" ht="21">
      <c r="A56" s="101"/>
      <c r="B56" s="102" t="s">
        <v>137</v>
      </c>
      <c r="C56" s="90"/>
      <c r="D56" s="90"/>
      <c r="E56" s="89"/>
      <c r="F56" s="99">
        <v>-6190800</v>
      </c>
      <c r="G56" s="98"/>
      <c r="H56" s="97">
        <v>-12264600</v>
      </c>
      <c r="N56" s="81"/>
    </row>
    <row r="57" spans="1:14" ht="21">
      <c r="A57" s="101"/>
      <c r="B57" s="102" t="s">
        <v>136</v>
      </c>
      <c r="C57" s="90"/>
      <c r="D57" s="90"/>
      <c r="E57" s="89"/>
      <c r="F57" s="99">
        <f>-'[7]پشتيبان يادداشت 45'!H37</f>
        <v>-380572177317</v>
      </c>
      <c r="G57" s="98"/>
      <c r="H57" s="97">
        <v>-109632120992</v>
      </c>
      <c r="N57" s="81"/>
    </row>
    <row r="58" spans="1:14" ht="21">
      <c r="A58" s="101"/>
      <c r="B58" s="102" t="s">
        <v>135</v>
      </c>
      <c r="C58" s="90"/>
      <c r="D58" s="90"/>
      <c r="E58" s="89"/>
      <c r="F58" s="99">
        <f>-'[7]پشتيبان يادداشت 45'!H38</f>
        <v>-102436614630</v>
      </c>
      <c r="G58" s="98"/>
      <c r="H58" s="97">
        <v>-39544245414</v>
      </c>
      <c r="N58" s="81"/>
    </row>
    <row r="59" spans="1:14" ht="21">
      <c r="A59" s="101"/>
      <c r="B59" s="102" t="s">
        <v>134</v>
      </c>
      <c r="C59" s="90"/>
      <c r="D59" s="90"/>
      <c r="E59" s="89"/>
      <c r="F59" s="99">
        <f>-'[7]TARAZ'!K1341</f>
        <v>-218400000000</v>
      </c>
      <c r="G59" s="98"/>
      <c r="H59" s="97">
        <f>-79801678103+123067288669-536859412936</f>
        <v>-493593802370</v>
      </c>
      <c r="N59" s="81"/>
    </row>
    <row r="60" spans="1:14" ht="21">
      <c r="A60" s="101"/>
      <c r="B60" s="102" t="s">
        <v>133</v>
      </c>
      <c r="C60" s="90"/>
      <c r="D60" s="90"/>
      <c r="E60" s="89"/>
      <c r="F60" s="99">
        <v>-18784480767</v>
      </c>
      <c r="G60" s="98"/>
      <c r="H60" s="97">
        <v>-11663225711</v>
      </c>
      <c r="L60" s="83"/>
      <c r="N60" s="81"/>
    </row>
    <row r="61" spans="1:14" ht="21">
      <c r="A61" s="101"/>
      <c r="B61" s="102" t="s">
        <v>132</v>
      </c>
      <c r="C61" s="90"/>
      <c r="D61" s="90"/>
      <c r="E61" s="89"/>
      <c r="F61" s="99">
        <v>-6498526400</v>
      </c>
      <c r="G61" s="98"/>
      <c r="H61" s="97">
        <v>0</v>
      </c>
      <c r="L61" s="83"/>
      <c r="N61" s="81"/>
    </row>
    <row r="62" spans="1:14" ht="21">
      <c r="A62" s="101"/>
      <c r="B62" s="102" t="s">
        <v>131</v>
      </c>
      <c r="C62" s="90"/>
      <c r="D62" s="90"/>
      <c r="E62" s="89"/>
      <c r="F62" s="99">
        <v>0</v>
      </c>
      <c r="G62" s="98"/>
      <c r="H62" s="97">
        <v>-23706</v>
      </c>
      <c r="N62" s="103"/>
    </row>
    <row r="63" spans="1:14" ht="21">
      <c r="A63" s="101"/>
      <c r="B63" s="102" t="s">
        <v>130</v>
      </c>
      <c r="C63" s="90"/>
      <c r="D63" s="90"/>
      <c r="E63" s="89"/>
      <c r="F63" s="99">
        <v>-490000</v>
      </c>
      <c r="G63" s="98"/>
      <c r="H63" s="97">
        <v>-2580000</v>
      </c>
      <c r="N63" s="103"/>
    </row>
    <row r="64" spans="1:14" ht="21">
      <c r="A64" s="101"/>
      <c r="B64" s="102" t="s">
        <v>129</v>
      </c>
      <c r="C64" s="90"/>
      <c r="D64" s="90"/>
      <c r="E64" s="89"/>
      <c r="F64" s="99">
        <v>-455340344492</v>
      </c>
      <c r="G64" s="98"/>
      <c r="H64" s="97">
        <v>-2548320833</v>
      </c>
      <c r="N64" s="103"/>
    </row>
    <row r="65" spans="1:14" ht="21">
      <c r="A65" s="101"/>
      <c r="B65" s="102" t="s">
        <v>128</v>
      </c>
      <c r="C65" s="90"/>
      <c r="D65" s="90"/>
      <c r="E65" s="89"/>
      <c r="F65" s="99"/>
      <c r="G65" s="98"/>
      <c r="H65" s="97">
        <v>-131046920000</v>
      </c>
      <c r="N65" s="81"/>
    </row>
    <row r="66" spans="1:14" ht="21">
      <c r="A66" s="101"/>
      <c r="B66" s="102" t="s">
        <v>127</v>
      </c>
      <c r="C66" s="90"/>
      <c r="D66" s="90"/>
      <c r="E66" s="89"/>
      <c r="F66" s="99">
        <v>-105795014800</v>
      </c>
      <c r="G66" s="98"/>
      <c r="H66" s="97">
        <v>0</v>
      </c>
      <c r="N66" s="83"/>
    </row>
    <row r="67" spans="1:14" ht="21">
      <c r="A67" s="101"/>
      <c r="B67" s="100" t="s">
        <v>126</v>
      </c>
      <c r="C67" s="90"/>
      <c r="D67" s="90"/>
      <c r="E67" s="89"/>
      <c r="F67" s="99">
        <v>0</v>
      </c>
      <c r="G67" s="98"/>
      <c r="H67" s="97">
        <v>-42173937</v>
      </c>
      <c r="N67" s="81"/>
    </row>
    <row r="68" spans="1:14" ht="21">
      <c r="A68" s="101"/>
      <c r="B68" s="100" t="s">
        <v>125</v>
      </c>
      <c r="C68" s="90"/>
      <c r="D68" s="90"/>
      <c r="E68" s="89"/>
      <c r="F68" s="99">
        <v>-378639218724</v>
      </c>
      <c r="G68" s="98"/>
      <c r="H68" s="97">
        <v>-314400151061</v>
      </c>
      <c r="N68" s="81"/>
    </row>
    <row r="69" spans="1:14" ht="21">
      <c r="A69" s="101"/>
      <c r="B69" s="100" t="s">
        <v>124</v>
      </c>
      <c r="C69" s="90"/>
      <c r="D69" s="90"/>
      <c r="E69" s="89"/>
      <c r="F69" s="99">
        <v>67000000000</v>
      </c>
      <c r="G69" s="98"/>
      <c r="H69" s="97">
        <v>0</v>
      </c>
      <c r="N69" s="81"/>
    </row>
    <row r="70" spans="1:14" ht="21">
      <c r="A70" s="101"/>
      <c r="B70" s="100" t="s">
        <v>123</v>
      </c>
      <c r="C70" s="90"/>
      <c r="D70" s="90"/>
      <c r="E70" s="89"/>
      <c r="F70" s="99">
        <v>-52256624</v>
      </c>
      <c r="G70" s="98"/>
      <c r="H70" s="97">
        <v>0</v>
      </c>
      <c r="N70" s="81"/>
    </row>
    <row r="71" spans="1:14" ht="21.75" thickBot="1">
      <c r="A71" s="101"/>
      <c r="B71" s="100" t="s">
        <v>122</v>
      </c>
      <c r="C71" s="90"/>
      <c r="D71" s="90"/>
      <c r="E71" s="89"/>
      <c r="F71" s="99">
        <v>20526214147</v>
      </c>
      <c r="G71" s="98"/>
      <c r="H71" s="97">
        <v>0</v>
      </c>
      <c r="N71" s="81"/>
    </row>
    <row r="72" spans="1:18" ht="16.5" thickBot="1">
      <c r="A72" s="89"/>
      <c r="B72" s="91" t="s">
        <v>21</v>
      </c>
      <c r="C72" s="90"/>
      <c r="D72" s="90"/>
      <c r="E72" s="89"/>
      <c r="F72" s="96">
        <f>SUM(F46:F71)</f>
        <v>-1570549413044</v>
      </c>
      <c r="G72" s="95"/>
      <c r="H72" s="94">
        <f>SUM(H46:H71)</f>
        <v>-1090050340881</v>
      </c>
      <c r="N72" s="81"/>
      <c r="Q72" s="93">
        <f>F72-F22</f>
        <v>0</v>
      </c>
      <c r="R72" s="92">
        <f>H72-H22</f>
        <v>0</v>
      </c>
    </row>
    <row r="73" spans="1:18" ht="16.5" thickTop="1">
      <c r="A73" s="89"/>
      <c r="B73" s="91"/>
      <c r="C73" s="90"/>
      <c r="D73" s="90"/>
      <c r="E73" s="89"/>
      <c r="F73" s="88"/>
      <c r="G73" s="87"/>
      <c r="H73" s="86"/>
      <c r="N73" s="81"/>
      <c r="Q73" s="85"/>
      <c r="R73" s="85"/>
    </row>
    <row r="74" spans="1:15" ht="32.25" customHeight="1">
      <c r="A74" s="585">
        <v>63</v>
      </c>
      <c r="B74" s="585"/>
      <c r="C74" s="585"/>
      <c r="D74" s="585"/>
      <c r="E74" s="585"/>
      <c r="F74" s="585"/>
      <c r="G74" s="585"/>
      <c r="H74" s="585"/>
      <c r="I74" s="585"/>
      <c r="J74" s="585"/>
      <c r="K74" s="585"/>
      <c r="L74" s="585"/>
      <c r="M74" s="585"/>
      <c r="N74" s="585"/>
      <c r="O74" s="585"/>
    </row>
    <row r="75" spans="2:14" ht="18.75">
      <c r="B75" s="84"/>
      <c r="C75" s="84"/>
      <c r="D75" s="84"/>
      <c r="G75" s="82"/>
      <c r="N75" s="81"/>
    </row>
    <row r="76" ht="12.75"/>
    <row r="77" ht="12.75">
      <c r="B77" s="83">
        <f>SUM(F18,F19,F20,F21,F46,F47,F48,F49,F50,F52,F54,F69,F71)</f>
        <v>291791151449</v>
      </c>
    </row>
    <row r="78" ht="15.75">
      <c r="B78" s="83">
        <f>SUM(F56:F59,F60,F61,F63,F64,F66,F68,F70)</f>
        <v>-1666525314554</v>
      </c>
    </row>
    <row r="79" ht="15.75">
      <c r="B79" s="83">
        <f>SUM(B77:B78)</f>
        <v>-1374734163105</v>
      </c>
    </row>
  </sheetData>
  <sheetProtection/>
  <mergeCells count="7">
    <mergeCell ref="A74:O74"/>
    <mergeCell ref="B1:N1"/>
    <mergeCell ref="B2:N2"/>
    <mergeCell ref="B3:N3"/>
    <mergeCell ref="F27:L27"/>
    <mergeCell ref="B42:N42"/>
    <mergeCell ref="B43:N43"/>
  </mergeCells>
  <printOptions/>
  <pageMargins left="0.2362204724409449" right="0.69" top="0.29" bottom="0.31" header="0.17" footer="0.17"/>
  <pageSetup fitToHeight="1" fitToWidth="1" horizontalDpi="600" verticalDpi="600" orientation="portrait" paperSize="9" scale="42" r:id="rId4"/>
  <drawing r:id="rId3"/>
  <legacyDrawing r:id="rId2"/>
</worksheet>
</file>

<file path=xl/worksheets/sheet2.xml><?xml version="1.0" encoding="utf-8"?>
<worksheet xmlns="http://schemas.openxmlformats.org/spreadsheetml/2006/main" xmlns:r="http://schemas.openxmlformats.org/officeDocument/2006/relationships">
  <dimension ref="A1:E31"/>
  <sheetViews>
    <sheetView rightToLeft="1" view="pageBreakPreview" zoomScale="150" zoomScaleNormal="155" zoomScaleSheetLayoutView="150" zoomScalePageLayoutView="0" workbookViewId="0" topLeftCell="A19">
      <selection activeCell="C29" sqref="C29"/>
    </sheetView>
  </sheetViews>
  <sheetFormatPr defaultColWidth="9.140625" defaultRowHeight="12.75"/>
  <cols>
    <col min="1" max="1" width="52.57421875" style="0" customWidth="1"/>
    <col min="2" max="2" width="13.57421875" style="0" customWidth="1"/>
    <col min="3" max="3" width="13.8515625" style="0" customWidth="1"/>
    <col min="4" max="4" width="5.57421875" style="0" customWidth="1"/>
    <col min="5" max="5" width="17.140625" style="0" customWidth="1"/>
    <col min="6" max="6" width="18.7109375" style="0" bestFit="1" customWidth="1"/>
  </cols>
  <sheetData>
    <row r="1" spans="1:3" ht="38.25" customHeight="1" thickBot="1">
      <c r="A1" s="520" t="s">
        <v>314</v>
      </c>
      <c r="B1" s="521"/>
      <c r="C1" s="521"/>
    </row>
    <row r="2" spans="1:3" ht="17.25" thickBot="1" thickTop="1">
      <c r="A2" s="19" t="s">
        <v>0</v>
      </c>
      <c r="B2" s="460">
        <v>1397</v>
      </c>
      <c r="C2" s="460">
        <v>1398</v>
      </c>
    </row>
    <row r="3" spans="1:3" ht="16.5" thickTop="1">
      <c r="A3" s="27" t="s">
        <v>315</v>
      </c>
      <c r="B3" s="461"/>
      <c r="C3" s="462"/>
    </row>
    <row r="4" spans="1:3" ht="15.75">
      <c r="A4" s="25" t="s">
        <v>316</v>
      </c>
      <c r="B4" s="463">
        <v>314893.57294869</v>
      </c>
      <c r="C4" s="464">
        <v>426921.276788934</v>
      </c>
    </row>
    <row r="5" spans="1:3" ht="15.75">
      <c r="A5" s="25" t="s">
        <v>73</v>
      </c>
      <c r="B5" s="463">
        <v>78466.270634866</v>
      </c>
      <c r="C5" s="464">
        <v>88872.37028419</v>
      </c>
    </row>
    <row r="6" spans="1:3" ht="15.75">
      <c r="A6" s="25" t="s">
        <v>74</v>
      </c>
      <c r="B6" s="463">
        <v>0</v>
      </c>
      <c r="C6" s="464">
        <v>0</v>
      </c>
    </row>
    <row r="7" spans="1:3" ht="15.75">
      <c r="A7" s="25" t="s">
        <v>75</v>
      </c>
      <c r="B7" s="463">
        <v>0</v>
      </c>
      <c r="C7" s="464">
        <v>0</v>
      </c>
    </row>
    <row r="8" spans="1:3" ht="15.75">
      <c r="A8" s="25" t="s">
        <v>84</v>
      </c>
      <c r="B8" s="463">
        <v>0</v>
      </c>
      <c r="C8" s="464">
        <v>0</v>
      </c>
    </row>
    <row r="9" spans="1:5" ht="15.75" customHeight="1">
      <c r="A9" s="25" t="s">
        <v>317</v>
      </c>
      <c r="B9" s="463">
        <v>428153.996772713</v>
      </c>
      <c r="C9" s="464">
        <v>556317.595528326</v>
      </c>
      <c r="E9" s="13"/>
    </row>
    <row r="10" spans="1:3" ht="16.5" thickBot="1">
      <c r="A10" s="26" t="s">
        <v>76</v>
      </c>
      <c r="B10" s="464">
        <v>3338.995328961</v>
      </c>
      <c r="C10" s="463">
        <v>3713.699846309</v>
      </c>
    </row>
    <row r="11" spans="1:5" ht="16.5" thickBot="1">
      <c r="A11" s="28" t="s">
        <v>318</v>
      </c>
      <c r="B11" s="465">
        <v>824852.8356852301</v>
      </c>
      <c r="C11" s="465">
        <v>1075824.942447759</v>
      </c>
      <c r="E11" s="13"/>
    </row>
    <row r="12" spans="1:5" ht="15.75">
      <c r="A12" s="28"/>
      <c r="B12" s="464"/>
      <c r="C12" s="463"/>
      <c r="E12" s="13"/>
    </row>
    <row r="13" spans="1:5" ht="15.75">
      <c r="A13" s="28" t="s">
        <v>319</v>
      </c>
      <c r="B13" s="464"/>
      <c r="C13" s="463"/>
      <c r="E13" s="13"/>
    </row>
    <row r="14" spans="1:5" ht="15.75">
      <c r="A14" s="26" t="s">
        <v>320</v>
      </c>
      <c r="B14" s="464">
        <v>126373.780434847</v>
      </c>
      <c r="C14" s="463">
        <v>177253.82010136</v>
      </c>
      <c r="E14" s="13"/>
    </row>
    <row r="15" spans="1:5" ht="16.5" thickBot="1">
      <c r="A15" s="26" t="s">
        <v>321</v>
      </c>
      <c r="B15" s="464">
        <v>211.751165885</v>
      </c>
      <c r="C15" s="463">
        <v>464.232600001</v>
      </c>
      <c r="D15" s="13"/>
      <c r="E15" s="13"/>
    </row>
    <row r="16" spans="1:5" ht="16.5" thickBot="1">
      <c r="A16" s="28" t="s">
        <v>322</v>
      </c>
      <c r="B16" s="465">
        <v>126585.53160073199</v>
      </c>
      <c r="C16" s="465">
        <v>177718.052701361</v>
      </c>
      <c r="E16" s="13"/>
    </row>
    <row r="17" spans="1:3" ht="16.5" thickBot="1">
      <c r="A17" s="28" t="s">
        <v>323</v>
      </c>
      <c r="B17" s="465">
        <v>951438.3672859621</v>
      </c>
      <c r="C17" s="465">
        <v>1253542.99514912</v>
      </c>
    </row>
    <row r="18" spans="1:3" ht="15.75">
      <c r="A18" s="28"/>
      <c r="B18" s="464"/>
      <c r="C18" s="463"/>
    </row>
    <row r="19" spans="1:3" ht="15.75">
      <c r="A19" s="28" t="s">
        <v>3</v>
      </c>
      <c r="B19" s="464"/>
      <c r="C19" s="463"/>
    </row>
    <row r="20" spans="1:3" ht="15.75">
      <c r="A20" s="26" t="s">
        <v>77</v>
      </c>
      <c r="B20" s="464">
        <v>59687.212071669</v>
      </c>
      <c r="C20" s="464">
        <v>59687.212071669</v>
      </c>
    </row>
    <row r="21" spans="1:3" ht="15.75">
      <c r="A21" s="26" t="s">
        <v>78</v>
      </c>
      <c r="B21" s="464">
        <v>0</v>
      </c>
      <c r="C21" s="463">
        <v>1400</v>
      </c>
    </row>
    <row r="22" spans="1:3" ht="15.75">
      <c r="A22" s="26" t="s">
        <v>79</v>
      </c>
      <c r="B22" s="464">
        <v>0</v>
      </c>
      <c r="C22" s="463">
        <v>0</v>
      </c>
    </row>
    <row r="23" spans="1:3" ht="15.75">
      <c r="A23" s="26" t="s">
        <v>85</v>
      </c>
      <c r="B23" s="464">
        <v>2611.734158458</v>
      </c>
      <c r="C23" s="464">
        <v>2654.615236859</v>
      </c>
    </row>
    <row r="24" spans="1:3" ht="15.75">
      <c r="A24" s="26" t="s">
        <v>324</v>
      </c>
      <c r="B24" s="464">
        <v>4241.175577938</v>
      </c>
      <c r="C24" s="463">
        <v>4241.175577938</v>
      </c>
    </row>
    <row r="25" spans="1:3" ht="15.75">
      <c r="A25" s="26" t="s">
        <v>325</v>
      </c>
      <c r="B25" s="464">
        <v>0</v>
      </c>
      <c r="C25" s="463">
        <v>0</v>
      </c>
    </row>
    <row r="26" spans="1:3" ht="15.75">
      <c r="A26" s="26" t="s">
        <v>80</v>
      </c>
      <c r="B26" s="464">
        <v>0</v>
      </c>
      <c r="C26" s="463">
        <v>0</v>
      </c>
    </row>
    <row r="27" spans="1:3" ht="15.75">
      <c r="A27" s="26" t="s">
        <v>81</v>
      </c>
      <c r="B27" s="464">
        <v>-12645.251889624</v>
      </c>
      <c r="C27" s="464">
        <v>-12402.259112013</v>
      </c>
    </row>
    <row r="28" spans="1:3" ht="16.5" thickBot="1">
      <c r="A28" s="26" t="s">
        <v>82</v>
      </c>
      <c r="B28" s="464">
        <v>0</v>
      </c>
      <c r="C28" s="463">
        <v>0</v>
      </c>
    </row>
    <row r="29" spans="1:3" ht="16.5" thickBot="1">
      <c r="A29" s="28" t="s">
        <v>83</v>
      </c>
      <c r="B29" s="465">
        <v>53894.869918441</v>
      </c>
      <c r="C29" s="465">
        <v>55580.743774452996</v>
      </c>
    </row>
    <row r="30" spans="1:3" ht="21.75" customHeight="1" thickBot="1">
      <c r="A30" s="29" t="s">
        <v>326</v>
      </c>
      <c r="B30" s="466">
        <v>1005333.2372044032</v>
      </c>
      <c r="C30" s="466">
        <v>1309123.738923573</v>
      </c>
    </row>
    <row r="31" spans="1:3" ht="16.5" thickTop="1">
      <c r="A31" s="518" t="s">
        <v>312</v>
      </c>
      <c r="B31" s="518"/>
      <c r="C31" s="518"/>
    </row>
  </sheetData>
  <sheetProtection/>
  <mergeCells count="2">
    <mergeCell ref="A1:C1"/>
    <mergeCell ref="A31:C31"/>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7"/>
  <sheetViews>
    <sheetView rightToLeft="1" view="pageBreakPreview" zoomScale="130" zoomScaleNormal="126" zoomScaleSheetLayoutView="130" zoomScalePageLayoutView="0" workbookViewId="0" topLeftCell="A10">
      <selection activeCell="D18" sqref="D18"/>
    </sheetView>
  </sheetViews>
  <sheetFormatPr defaultColWidth="9.140625" defaultRowHeight="12.75"/>
  <cols>
    <col min="1" max="1" width="42.421875" style="0" bestFit="1" customWidth="1"/>
    <col min="2" max="5" width="12.00390625" style="0" customWidth="1"/>
    <col min="6" max="7" width="20.28125" style="0" customWidth="1"/>
  </cols>
  <sheetData>
    <row r="1" spans="1:7" ht="57" customHeight="1" thickBot="1">
      <c r="A1" s="522" t="s">
        <v>327</v>
      </c>
      <c r="B1" s="522"/>
      <c r="C1" s="522"/>
      <c r="D1" s="522"/>
      <c r="E1" s="522"/>
      <c r="F1" s="522"/>
      <c r="G1" s="522"/>
    </row>
    <row r="2" spans="1:7" ht="44.25" customHeight="1" thickBot="1" thickTop="1">
      <c r="A2" s="30"/>
      <c r="B2" s="523" t="s">
        <v>86</v>
      </c>
      <c r="C2" s="524"/>
      <c r="D2" s="523" t="s">
        <v>329</v>
      </c>
      <c r="E2" s="524"/>
      <c r="F2" s="523" t="s">
        <v>328</v>
      </c>
      <c r="G2" s="524"/>
    </row>
    <row r="3" spans="1:7" ht="17.25" thickBot="1" thickTop="1">
      <c r="A3" s="19" t="s">
        <v>87</v>
      </c>
      <c r="B3" s="460">
        <v>1397</v>
      </c>
      <c r="C3" s="460">
        <v>1398</v>
      </c>
      <c r="D3" s="460">
        <v>1397</v>
      </c>
      <c r="E3" s="460">
        <v>1398</v>
      </c>
      <c r="F3" s="460">
        <v>1397</v>
      </c>
      <c r="G3" s="460">
        <v>1398</v>
      </c>
    </row>
    <row r="4" spans="1:7" ht="16.5" thickTop="1">
      <c r="A4" s="467" t="s">
        <v>54</v>
      </c>
      <c r="B4" s="471">
        <v>0</v>
      </c>
      <c r="C4" s="471">
        <v>1052572.059754356</v>
      </c>
      <c r="D4" s="471">
        <v>0</v>
      </c>
      <c r="E4" s="471">
        <v>20905.135666963</v>
      </c>
      <c r="F4" s="471">
        <v>0</v>
      </c>
      <c r="G4" s="471">
        <v>743383.990721288</v>
      </c>
    </row>
    <row r="5" spans="1:7" ht="15.75">
      <c r="A5" s="468" t="s">
        <v>331</v>
      </c>
      <c r="B5" s="12"/>
      <c r="C5" s="12"/>
      <c r="D5" s="12"/>
      <c r="E5" s="12"/>
      <c r="F5" s="12"/>
      <c r="G5" s="12"/>
    </row>
    <row r="6" spans="1:7" ht="15.75">
      <c r="A6" s="26" t="s">
        <v>55</v>
      </c>
      <c r="B6" s="12">
        <v>819690.2448578974</v>
      </c>
      <c r="C6" s="12">
        <v>1115649.4567832076</v>
      </c>
      <c r="D6" s="12">
        <v>10484.83855891</v>
      </c>
      <c r="E6" s="12">
        <v>10644.349506824</v>
      </c>
      <c r="F6" s="12">
        <v>658637.56370439</v>
      </c>
      <c r="G6" s="12">
        <v>730513.677788051</v>
      </c>
    </row>
    <row r="7" spans="1:7" ht="15.75">
      <c r="A7" s="26" t="s">
        <v>56</v>
      </c>
      <c r="B7" s="12">
        <v>3840.188668164</v>
      </c>
      <c r="C7" s="12">
        <v>6734.734932267</v>
      </c>
      <c r="D7" s="12">
        <v>0</v>
      </c>
      <c r="E7" s="12">
        <v>0</v>
      </c>
      <c r="F7" s="12">
        <v>0</v>
      </c>
      <c r="G7" s="12">
        <v>0</v>
      </c>
    </row>
    <row r="8" spans="1:7" ht="15.75">
      <c r="A8" s="26" t="s">
        <v>57</v>
      </c>
      <c r="B8" s="12">
        <v>0</v>
      </c>
      <c r="C8" s="12">
        <v>0</v>
      </c>
      <c r="D8" s="12">
        <v>0</v>
      </c>
      <c r="E8" s="12">
        <v>0</v>
      </c>
      <c r="F8" s="12">
        <v>0</v>
      </c>
      <c r="G8" s="12">
        <v>0</v>
      </c>
    </row>
    <row r="9" spans="1:7" ht="15.75" customHeight="1">
      <c r="A9" s="26" t="s">
        <v>58</v>
      </c>
      <c r="B9" s="12">
        <v>54151.179081530194</v>
      </c>
      <c r="C9" s="12">
        <v>65719.43198263571</v>
      </c>
      <c r="D9" s="12">
        <v>7408.83159241</v>
      </c>
      <c r="E9" s="12">
        <v>7021.890865562</v>
      </c>
      <c r="F9" s="12">
        <v>243.7523085</v>
      </c>
      <c r="G9" s="12">
        <v>12441.494838237</v>
      </c>
    </row>
    <row r="10" spans="1:7" ht="15.75">
      <c r="A10" s="26" t="s">
        <v>59</v>
      </c>
      <c r="B10" s="12">
        <v>50702.6226721606</v>
      </c>
      <c r="C10" s="12">
        <v>38241.739758384</v>
      </c>
      <c r="D10" s="12">
        <v>0</v>
      </c>
      <c r="E10" s="12">
        <v>0</v>
      </c>
      <c r="F10" s="12">
        <v>4663.66590678325</v>
      </c>
      <c r="G10" s="12">
        <v>428.818095</v>
      </c>
    </row>
    <row r="11" spans="1:7" ht="15.75">
      <c r="A11" s="26" t="s">
        <v>330</v>
      </c>
      <c r="B11" s="472">
        <v>0</v>
      </c>
      <c r="C11" s="472">
        <v>0</v>
      </c>
      <c r="D11" s="472">
        <v>3304.182920615</v>
      </c>
      <c r="E11" s="472">
        <v>3304.182920615</v>
      </c>
      <c r="F11" s="472">
        <v>0</v>
      </c>
      <c r="G11" s="472">
        <v>0</v>
      </c>
    </row>
    <row r="12" spans="1:7" ht="15" thickBot="1">
      <c r="A12" s="469" t="s">
        <v>60</v>
      </c>
      <c r="B12" s="472"/>
      <c r="C12" s="472"/>
      <c r="D12" s="472"/>
      <c r="E12" s="472"/>
      <c r="F12" s="472"/>
      <c r="G12" s="472"/>
    </row>
    <row r="13" spans="1:7" ht="16.5" thickBot="1">
      <c r="A13" s="470" t="s">
        <v>64</v>
      </c>
      <c r="B13" s="473">
        <v>928384.2352797522</v>
      </c>
      <c r="C13" s="473">
        <v>1226345.3634564944</v>
      </c>
      <c r="D13" s="473">
        <v>21197.853071935</v>
      </c>
      <c r="E13" s="473">
        <v>20970.423293001</v>
      </c>
      <c r="F13" s="473">
        <v>663544.9819196732</v>
      </c>
      <c r="G13" s="473">
        <v>743383.9907212879</v>
      </c>
    </row>
    <row r="14" spans="1:7" ht="15.75">
      <c r="A14" s="468" t="s">
        <v>61</v>
      </c>
      <c r="B14" s="472"/>
      <c r="C14" s="472"/>
      <c r="D14" s="472"/>
      <c r="E14" s="472"/>
      <c r="F14" s="472"/>
      <c r="G14" s="472"/>
    </row>
    <row r="15" spans="1:7" ht="15.75">
      <c r="A15" s="26" t="s">
        <v>62</v>
      </c>
      <c r="B15" s="472">
        <v>928384.2352797523</v>
      </c>
      <c r="C15" s="472">
        <v>1226345.3634564942</v>
      </c>
      <c r="D15" s="472">
        <v>18186.964822141</v>
      </c>
      <c r="E15" s="472">
        <v>17959.535043207</v>
      </c>
      <c r="F15" s="472">
        <v>663544.9819196733</v>
      </c>
      <c r="G15" s="472">
        <v>743383.990721288</v>
      </c>
    </row>
    <row r="16" spans="1:7" ht="16.5" thickBot="1">
      <c r="A16" s="26" t="s">
        <v>63</v>
      </c>
      <c r="B16" s="472">
        <v>0</v>
      </c>
      <c r="C16" s="472">
        <v>0</v>
      </c>
      <c r="D16" s="472">
        <v>3010.888249794</v>
      </c>
      <c r="E16" s="472">
        <v>3010.888249794</v>
      </c>
      <c r="F16" s="472">
        <v>0</v>
      </c>
      <c r="G16" s="472">
        <v>0</v>
      </c>
    </row>
    <row r="17" spans="1:7" ht="16.5" thickTop="1">
      <c r="A17" s="518" t="s">
        <v>312</v>
      </c>
      <c r="B17" s="518"/>
      <c r="C17" s="518"/>
      <c r="D17" s="518"/>
      <c r="E17" s="518"/>
      <c r="F17" s="518"/>
      <c r="G17" s="518"/>
    </row>
  </sheetData>
  <sheetProtection/>
  <mergeCells count="5">
    <mergeCell ref="A1:G1"/>
    <mergeCell ref="B2:C2"/>
    <mergeCell ref="D2:E2"/>
    <mergeCell ref="F2:G2"/>
    <mergeCell ref="A17:G17"/>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1"/>
  <sheetViews>
    <sheetView rightToLeft="1" view="pageBreakPreview" zoomScale="150" zoomScaleNormal="155" zoomScaleSheetLayoutView="150" zoomScalePageLayoutView="0" workbookViewId="0" topLeftCell="A1">
      <selection activeCell="D10" sqref="D10"/>
    </sheetView>
  </sheetViews>
  <sheetFormatPr defaultColWidth="9.140625" defaultRowHeight="12.75"/>
  <cols>
    <col min="1" max="1" width="42.421875" style="0" bestFit="1" customWidth="1"/>
    <col min="2" max="2" width="8.8515625" style="0" customWidth="1"/>
    <col min="3" max="3" width="10.421875" style="0" customWidth="1"/>
    <col min="5" max="5" width="10.7109375" style="0" customWidth="1"/>
    <col min="6" max="6" width="12.421875" style="0" customWidth="1"/>
    <col min="7" max="7" width="16.421875" style="0" customWidth="1"/>
  </cols>
  <sheetData>
    <row r="1" spans="1:7" ht="44.25" customHeight="1" thickBot="1">
      <c r="A1" s="525" t="s">
        <v>332</v>
      </c>
      <c r="B1" s="525"/>
      <c r="C1" s="525"/>
      <c r="D1" s="525"/>
      <c r="E1" s="525"/>
      <c r="F1" s="525"/>
      <c r="G1" s="525"/>
    </row>
    <row r="2" spans="1:7" ht="17.25" thickBot="1" thickTop="1">
      <c r="A2" s="24"/>
      <c r="B2" s="523" t="s">
        <v>334</v>
      </c>
      <c r="C2" s="524"/>
      <c r="D2" s="523" t="s">
        <v>53</v>
      </c>
      <c r="E2" s="524"/>
      <c r="F2" s="523" t="s">
        <v>328</v>
      </c>
      <c r="G2" s="524"/>
    </row>
    <row r="3" spans="1:7" ht="17.25" thickBot="1" thickTop="1">
      <c r="A3" s="21" t="s">
        <v>4</v>
      </c>
      <c r="B3" s="460">
        <v>1397</v>
      </c>
      <c r="C3" s="460">
        <v>1398</v>
      </c>
      <c r="D3" s="460">
        <v>1397</v>
      </c>
      <c r="E3" s="460">
        <v>1398</v>
      </c>
      <c r="F3" s="460">
        <v>1397</v>
      </c>
      <c r="G3" s="460">
        <v>1398</v>
      </c>
    </row>
    <row r="4" spans="1:7" ht="16.5" thickTop="1">
      <c r="A4" s="15" t="s">
        <v>47</v>
      </c>
      <c r="B4" s="474">
        <v>0</v>
      </c>
      <c r="C4" s="474">
        <v>0</v>
      </c>
      <c r="D4" s="461">
        <v>750432.501361546</v>
      </c>
      <c r="E4" s="461">
        <v>1001650.9556045119</v>
      </c>
      <c r="F4" s="461">
        <v>663544.981919674</v>
      </c>
      <c r="G4" s="461">
        <v>743383.990721288</v>
      </c>
    </row>
    <row r="5" spans="1:7" ht="15.75">
      <c r="A5" s="3" t="s">
        <v>48</v>
      </c>
      <c r="B5" s="474">
        <v>0</v>
      </c>
      <c r="C5" s="474">
        <v>0</v>
      </c>
      <c r="D5" s="461">
        <v>1014.9029413301699</v>
      </c>
      <c r="E5" s="461">
        <v>3055.666008582</v>
      </c>
      <c r="F5" s="461"/>
      <c r="G5" s="461"/>
    </row>
    <row r="6" spans="1:7" ht="15.75">
      <c r="A6" s="3" t="s">
        <v>49</v>
      </c>
      <c r="B6" s="474">
        <v>0</v>
      </c>
      <c r="C6" s="474">
        <v>0</v>
      </c>
      <c r="D6" s="461">
        <v>5967.44693334091</v>
      </c>
      <c r="E6" s="461">
        <v>3691.4090964073916</v>
      </c>
      <c r="F6" s="461"/>
      <c r="G6" s="461"/>
    </row>
    <row r="7" spans="1:7" ht="16.5" thickBot="1">
      <c r="A7" s="23" t="s">
        <v>335</v>
      </c>
      <c r="B7" s="475">
        <v>0</v>
      </c>
      <c r="C7" s="475">
        <v>0</v>
      </c>
      <c r="D7" s="476">
        <v>100374.7308329855</v>
      </c>
      <c r="E7" s="476">
        <v>121875.49273479216</v>
      </c>
      <c r="F7" s="476"/>
      <c r="G7" s="476"/>
    </row>
    <row r="8" spans="1:7" ht="15.75">
      <c r="A8" s="3" t="s">
        <v>50</v>
      </c>
      <c r="B8" s="461">
        <v>0</v>
      </c>
      <c r="C8" s="461">
        <v>0</v>
      </c>
      <c r="D8" s="461">
        <v>857789.5820692026</v>
      </c>
      <c r="E8" s="461">
        <v>1130273.5234442933</v>
      </c>
      <c r="F8" s="461">
        <v>663544.981919674</v>
      </c>
      <c r="G8" s="461">
        <v>743383.990721288</v>
      </c>
    </row>
    <row r="9" spans="1:7" ht="15.75" customHeight="1" thickBot="1">
      <c r="A9" s="23" t="s">
        <v>51</v>
      </c>
      <c r="B9" s="476"/>
      <c r="C9" s="476"/>
      <c r="D9" s="476">
        <v>-70027.10910147405</v>
      </c>
      <c r="E9" s="476">
        <v>-78465.659599599</v>
      </c>
      <c r="F9" s="476"/>
      <c r="G9" s="476"/>
    </row>
    <row r="10" spans="1:7" ht="16.5" thickBot="1">
      <c r="A10" s="3" t="s">
        <v>52</v>
      </c>
      <c r="B10" s="461">
        <v>0</v>
      </c>
      <c r="C10" s="461">
        <v>0</v>
      </c>
      <c r="D10" s="461">
        <v>787762.4729677285</v>
      </c>
      <c r="E10" s="461">
        <v>1051807.8638446943</v>
      </c>
      <c r="F10" s="461">
        <v>663544.981919674</v>
      </c>
      <c r="G10" s="461">
        <v>743383.990721288</v>
      </c>
    </row>
    <row r="11" spans="1:7" ht="16.5" thickTop="1">
      <c r="A11" s="526" t="s">
        <v>333</v>
      </c>
      <c r="B11" s="526"/>
      <c r="C11" s="526"/>
      <c r="D11" s="526"/>
      <c r="E11" s="526"/>
      <c r="F11" s="526"/>
      <c r="G11" s="526"/>
    </row>
  </sheetData>
  <sheetProtection/>
  <mergeCells count="5">
    <mergeCell ref="A1:G1"/>
    <mergeCell ref="B2:C2"/>
    <mergeCell ref="D2:E2"/>
    <mergeCell ref="F2:G2"/>
    <mergeCell ref="A11:G11"/>
  </mergeCells>
  <printOptions/>
  <pageMargins left="0.75" right="0.75" top="1" bottom="1" header="0.5" footer="0.5"/>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sheetPr>
    <tabColor theme="1"/>
    <pageSetUpPr fitToPage="1"/>
  </sheetPr>
  <dimension ref="A1:AA89"/>
  <sheetViews>
    <sheetView rightToLeft="1" view="pageBreakPreview" zoomScale="85" zoomScaleSheetLayoutView="85" zoomScalePageLayoutView="0" workbookViewId="0" topLeftCell="A67">
      <selection activeCell="P39" sqref="P39"/>
    </sheetView>
  </sheetViews>
  <sheetFormatPr defaultColWidth="9.140625" defaultRowHeight="12.75"/>
  <cols>
    <col min="1" max="1" width="2.28125" style="360" customWidth="1"/>
    <col min="2" max="2" width="10.8515625" style="459" customWidth="1"/>
    <col min="3" max="3" width="33.00390625" style="360" customWidth="1"/>
    <col min="4" max="4" width="0.9921875" style="360" customWidth="1"/>
    <col min="5" max="5" width="22.28125" style="360" bestFit="1" customWidth="1"/>
    <col min="6" max="6" width="0.71875" style="360" customWidth="1"/>
    <col min="7" max="7" width="12.7109375" style="360" customWidth="1"/>
    <col min="8" max="8" width="0.85546875" style="433" customWidth="1"/>
    <col min="9" max="9" width="14.00390625" style="434" customWidth="1"/>
    <col min="10" max="10" width="0.85546875" style="360" customWidth="1"/>
    <col min="11" max="11" width="12.421875" style="360" customWidth="1"/>
    <col min="12" max="12" width="0.9921875" style="360" customWidth="1"/>
    <col min="13" max="13" width="18.7109375" style="360" bestFit="1" customWidth="1"/>
    <col min="14" max="14" width="0.85546875" style="360" customWidth="1"/>
    <col min="15" max="15" width="6.140625" style="360" customWidth="1"/>
    <col min="16" max="16" width="1.421875" style="360" customWidth="1"/>
    <col min="17" max="17" width="19.00390625" style="360" customWidth="1"/>
    <col min="18" max="18" width="1.1484375" style="360" customWidth="1"/>
    <col min="19" max="19" width="18.8515625" style="360" bestFit="1" customWidth="1"/>
    <col min="20" max="20" width="7.8515625" style="360" customWidth="1"/>
    <col min="21" max="21" width="2.7109375" style="360" customWidth="1"/>
    <col min="22" max="22" width="16.28125" style="360" bestFit="1" customWidth="1"/>
    <col min="23" max="26" width="9.140625" style="360" customWidth="1"/>
    <col min="27" max="27" width="21.00390625" style="360" bestFit="1" customWidth="1"/>
    <col min="28" max="28" width="8.00390625" style="360" bestFit="1" customWidth="1"/>
    <col min="29" max="16384" width="9.140625" style="360" customWidth="1"/>
  </cols>
  <sheetData>
    <row r="1" spans="2:21" s="353" customFormat="1" ht="19.5">
      <c r="B1" s="351"/>
      <c r="C1" s="531" t="s">
        <v>187</v>
      </c>
      <c r="D1" s="531"/>
      <c r="E1" s="531"/>
      <c r="F1" s="531"/>
      <c r="G1" s="531"/>
      <c r="H1" s="531"/>
      <c r="I1" s="531"/>
      <c r="J1" s="531"/>
      <c r="K1" s="531"/>
      <c r="L1" s="531"/>
      <c r="M1" s="531"/>
      <c r="N1" s="531"/>
      <c r="O1" s="531"/>
      <c r="P1" s="531"/>
      <c r="Q1" s="531"/>
      <c r="R1" s="531"/>
      <c r="S1" s="531"/>
      <c r="T1" s="352"/>
      <c r="U1" s="352"/>
    </row>
    <row r="2" spans="2:21" s="353" customFormat="1" ht="19.5">
      <c r="B2" s="351"/>
      <c r="C2" s="531" t="s">
        <v>186</v>
      </c>
      <c r="D2" s="531"/>
      <c r="E2" s="531"/>
      <c r="F2" s="531"/>
      <c r="G2" s="531"/>
      <c r="H2" s="531"/>
      <c r="I2" s="531"/>
      <c r="J2" s="531"/>
      <c r="K2" s="531"/>
      <c r="L2" s="531"/>
      <c r="M2" s="531"/>
      <c r="N2" s="531"/>
      <c r="O2" s="531"/>
      <c r="P2" s="531"/>
      <c r="Q2" s="531"/>
      <c r="R2" s="531"/>
      <c r="S2" s="531"/>
      <c r="T2" s="352"/>
      <c r="U2" s="352"/>
    </row>
    <row r="3" spans="2:21" s="356" customFormat="1" ht="19.5">
      <c r="B3" s="354"/>
      <c r="C3" s="532" t="str">
        <f>'[7]اطلاعات پايه'!F3</f>
        <v>براي سال منتهي به
 29 اسفند ماه 1398</v>
      </c>
      <c r="D3" s="532"/>
      <c r="E3" s="532"/>
      <c r="F3" s="532"/>
      <c r="G3" s="532"/>
      <c r="H3" s="532"/>
      <c r="I3" s="532"/>
      <c r="J3" s="532"/>
      <c r="K3" s="532"/>
      <c r="L3" s="532"/>
      <c r="M3" s="532"/>
      <c r="N3" s="532"/>
      <c r="O3" s="532"/>
      <c r="P3" s="532"/>
      <c r="Q3" s="532"/>
      <c r="R3" s="532"/>
      <c r="S3" s="532"/>
      <c r="T3" s="355"/>
      <c r="U3" s="355"/>
    </row>
    <row r="7" spans="2:21" ht="19.5">
      <c r="B7" s="357" t="s">
        <v>235</v>
      </c>
      <c r="C7" s="358" t="s">
        <v>236</v>
      </c>
      <c r="D7" s="358"/>
      <c r="E7" s="359"/>
      <c r="F7" s="359"/>
      <c r="G7" s="359"/>
      <c r="H7" s="358"/>
      <c r="I7" s="359"/>
      <c r="J7" s="359"/>
      <c r="K7" s="359"/>
      <c r="L7" s="359"/>
      <c r="M7" s="359"/>
      <c r="N7" s="359"/>
      <c r="O7" s="359"/>
      <c r="P7" s="359"/>
      <c r="Q7" s="359"/>
      <c r="R7" s="359"/>
      <c r="S7" s="359"/>
      <c r="T7" s="359"/>
      <c r="U7" s="359"/>
    </row>
    <row r="8" spans="2:22" ht="19.5">
      <c r="B8" s="361"/>
      <c r="C8" s="353"/>
      <c r="D8" s="353"/>
      <c r="E8" s="353"/>
      <c r="F8" s="353"/>
      <c r="G8" s="362"/>
      <c r="H8" s="362"/>
      <c r="I8" s="353"/>
      <c r="J8" s="362"/>
      <c r="K8" s="362"/>
      <c r="L8" s="362"/>
      <c r="M8" s="362"/>
      <c r="N8" s="362"/>
      <c r="O8" s="362"/>
      <c r="P8" s="362"/>
      <c r="Q8" s="533" t="s">
        <v>237</v>
      </c>
      <c r="R8" s="534"/>
      <c r="S8" s="534"/>
      <c r="T8" s="363"/>
      <c r="U8" s="363"/>
      <c r="V8" s="364"/>
    </row>
    <row r="9" spans="2:22" ht="19.5">
      <c r="B9" s="361"/>
      <c r="C9" s="365" t="s">
        <v>238</v>
      </c>
      <c r="D9" s="365"/>
      <c r="E9" s="366" t="s">
        <v>96</v>
      </c>
      <c r="F9" s="367"/>
      <c r="G9" s="366" t="s">
        <v>239</v>
      </c>
      <c r="H9" s="368"/>
      <c r="I9" s="365" t="s">
        <v>240</v>
      </c>
      <c r="J9" s="368"/>
      <c r="K9" s="366" t="s">
        <v>241</v>
      </c>
      <c r="L9" s="368"/>
      <c r="M9" s="366" t="s">
        <v>242</v>
      </c>
      <c r="N9" s="368"/>
      <c r="O9" s="535" t="s">
        <v>243</v>
      </c>
      <c r="P9" s="536"/>
      <c r="Q9" s="536"/>
      <c r="R9" s="369"/>
      <c r="S9" s="370" t="s">
        <v>244</v>
      </c>
      <c r="T9" s="371"/>
      <c r="U9" s="371"/>
      <c r="V9" s="372"/>
    </row>
    <row r="10" spans="2:22" ht="19.5">
      <c r="B10" s="361"/>
      <c r="C10" s="373" t="s">
        <v>245</v>
      </c>
      <c r="D10" s="374"/>
      <c r="E10" s="374"/>
      <c r="F10" s="374"/>
      <c r="G10" s="375"/>
      <c r="H10" s="375"/>
      <c r="I10" s="374"/>
      <c r="J10" s="375"/>
      <c r="K10" s="375"/>
      <c r="L10" s="375"/>
      <c r="M10" s="375"/>
      <c r="N10" s="375"/>
      <c r="O10" s="376" t="s">
        <v>246</v>
      </c>
      <c r="P10" s="377"/>
      <c r="Q10" s="376" t="str">
        <f>'[7]اطلاعات پايه'!$G$8</f>
        <v>ميليون ريال</v>
      </c>
      <c r="R10" s="375"/>
      <c r="S10" s="378" t="str">
        <f>'[7]اطلاعات پايه'!$G$8</f>
        <v>ميليون ريال</v>
      </c>
      <c r="T10" s="375"/>
      <c r="U10" s="375"/>
      <c r="V10" s="372"/>
    </row>
    <row r="11" spans="2:23" ht="25.5" customHeight="1">
      <c r="B11" s="361"/>
      <c r="C11" s="358" t="s">
        <v>247</v>
      </c>
      <c r="D11" s="358"/>
      <c r="E11" s="374" t="s">
        <v>248</v>
      </c>
      <c r="F11" s="358"/>
      <c r="G11" s="379"/>
      <c r="H11" s="379"/>
      <c r="I11" s="380">
        <v>0.18</v>
      </c>
      <c r="J11" s="379"/>
      <c r="K11" s="379" t="s">
        <v>249</v>
      </c>
      <c r="L11" s="379"/>
      <c r="M11" s="379"/>
      <c r="N11" s="381"/>
      <c r="O11" s="382" t="s">
        <v>153</v>
      </c>
      <c r="P11" s="381"/>
      <c r="Q11" s="383">
        <f>'[7]TARAZ'!K43</f>
        <v>1400000000000</v>
      </c>
      <c r="R11" s="384"/>
      <c r="S11" s="384">
        <v>850000000000</v>
      </c>
      <c r="T11" s="375"/>
      <c r="U11" s="375"/>
      <c r="V11" s="385"/>
      <c r="W11" s="386"/>
    </row>
    <row r="12" spans="2:23" ht="25.5" customHeight="1">
      <c r="B12" s="361"/>
      <c r="C12" s="358" t="s">
        <v>250</v>
      </c>
      <c r="D12" s="358"/>
      <c r="E12" s="374" t="s">
        <v>248</v>
      </c>
      <c r="F12" s="358"/>
      <c r="G12" s="379"/>
      <c r="H12" s="379"/>
      <c r="I12" s="380" t="s">
        <v>153</v>
      </c>
      <c r="J12" s="379"/>
      <c r="K12" s="379" t="s">
        <v>249</v>
      </c>
      <c r="L12" s="379"/>
      <c r="M12" s="379"/>
      <c r="N12" s="381"/>
      <c r="O12" s="382" t="s">
        <v>153</v>
      </c>
      <c r="P12" s="381"/>
      <c r="Q12" s="383">
        <f>'[7]TARAZ'!K50</f>
        <v>0</v>
      </c>
      <c r="R12" s="384"/>
      <c r="S12" s="384">
        <v>0</v>
      </c>
      <c r="T12" s="375"/>
      <c r="U12" s="375"/>
      <c r="V12" s="385"/>
      <c r="W12" s="386"/>
    </row>
    <row r="13" spans="2:23" ht="25.5" customHeight="1">
      <c r="B13" s="387" t="s">
        <v>151</v>
      </c>
      <c r="C13" s="358" t="s">
        <v>251</v>
      </c>
      <c r="D13" s="358"/>
      <c r="E13" s="374" t="s">
        <v>248</v>
      </c>
      <c r="F13" s="358"/>
      <c r="G13" s="379"/>
      <c r="H13" s="379"/>
      <c r="I13" s="380">
        <v>0.18</v>
      </c>
      <c r="J13" s="379"/>
      <c r="K13" s="379" t="s">
        <v>249</v>
      </c>
      <c r="L13" s="379"/>
      <c r="M13" s="388"/>
      <c r="N13" s="381"/>
      <c r="O13" s="382" t="s">
        <v>153</v>
      </c>
      <c r="P13" s="381"/>
      <c r="Q13" s="383">
        <f>'[7]TARAZ'!K54</f>
        <v>1300000000000</v>
      </c>
      <c r="R13" s="384"/>
      <c r="S13" s="384">
        <v>-280000000001</v>
      </c>
      <c r="T13" s="375"/>
      <c r="U13" s="375"/>
      <c r="V13" s="385"/>
      <c r="W13" s="386"/>
    </row>
    <row r="14" spans="2:23" ht="25.5" customHeight="1">
      <c r="B14" s="389"/>
      <c r="C14" s="358" t="s">
        <v>252</v>
      </c>
      <c r="D14" s="358"/>
      <c r="E14" s="374" t="s">
        <v>248</v>
      </c>
      <c r="F14" s="358"/>
      <c r="G14" s="379"/>
      <c r="H14" s="379"/>
      <c r="I14" s="380" t="s">
        <v>153</v>
      </c>
      <c r="J14" s="379"/>
      <c r="K14" s="379" t="s">
        <v>249</v>
      </c>
      <c r="L14" s="379"/>
      <c r="M14" s="379"/>
      <c r="N14" s="381"/>
      <c r="O14" s="382" t="s">
        <v>153</v>
      </c>
      <c r="P14" s="381"/>
      <c r="Q14" s="383">
        <f>'[7]TARAZ'!K51</f>
        <v>0</v>
      </c>
      <c r="R14" s="384"/>
      <c r="S14" s="384">
        <v>1500000000000</v>
      </c>
      <c r="T14" s="375"/>
      <c r="U14" s="375"/>
      <c r="V14" s="385"/>
      <c r="W14" s="386"/>
    </row>
    <row r="15" spans="2:23" ht="25.5" customHeight="1">
      <c r="B15" s="389"/>
      <c r="C15" s="358" t="s">
        <v>253</v>
      </c>
      <c r="D15" s="358"/>
      <c r="E15" s="374" t="s">
        <v>248</v>
      </c>
      <c r="F15" s="358"/>
      <c r="G15" s="379"/>
      <c r="H15" s="379"/>
      <c r="I15" s="380" t="s">
        <v>153</v>
      </c>
      <c r="J15" s="379"/>
      <c r="K15" s="379" t="s">
        <v>249</v>
      </c>
      <c r="L15" s="379"/>
      <c r="M15" s="379"/>
      <c r="N15" s="381"/>
      <c r="O15" s="382" t="s">
        <v>153</v>
      </c>
      <c r="P15" s="381"/>
      <c r="Q15" s="383">
        <f>'[7]TARAZ'!K44</f>
        <v>0</v>
      </c>
      <c r="R15" s="390"/>
      <c r="S15" s="390">
        <v>0</v>
      </c>
      <c r="T15" s="375"/>
      <c r="U15" s="375"/>
      <c r="V15" s="385"/>
      <c r="W15" s="386"/>
    </row>
    <row r="16" spans="2:23" ht="25.5" customHeight="1">
      <c r="B16" s="389"/>
      <c r="C16" s="358" t="s">
        <v>254</v>
      </c>
      <c r="D16" s="358"/>
      <c r="E16" s="374" t="s">
        <v>248</v>
      </c>
      <c r="F16" s="358"/>
      <c r="G16" s="379"/>
      <c r="H16" s="379"/>
      <c r="I16" s="380">
        <v>0.198</v>
      </c>
      <c r="J16" s="379"/>
      <c r="K16" s="379" t="s">
        <v>249</v>
      </c>
      <c r="L16" s="379"/>
      <c r="M16" s="379"/>
      <c r="N16" s="381"/>
      <c r="O16" s="382" t="s">
        <v>153</v>
      </c>
      <c r="P16" s="381"/>
      <c r="Q16" s="383">
        <f>'[7]TARAZ'!K46</f>
        <v>2000000000000</v>
      </c>
      <c r="R16" s="390"/>
      <c r="S16" s="390">
        <v>1302741095891</v>
      </c>
      <c r="T16" s="391"/>
      <c r="U16" s="391"/>
      <c r="V16" s="385"/>
      <c r="W16" s="386"/>
    </row>
    <row r="17" spans="2:23" ht="25.5" customHeight="1">
      <c r="B17" s="389"/>
      <c r="C17" s="358" t="s">
        <v>255</v>
      </c>
      <c r="D17" s="358"/>
      <c r="E17" s="374" t="s">
        <v>248</v>
      </c>
      <c r="F17" s="358"/>
      <c r="G17" s="379"/>
      <c r="H17" s="379"/>
      <c r="I17" s="380" t="s">
        <v>153</v>
      </c>
      <c r="J17" s="379"/>
      <c r="K17" s="379" t="s">
        <v>249</v>
      </c>
      <c r="L17" s="379"/>
      <c r="M17" s="379"/>
      <c r="N17" s="381"/>
      <c r="O17" s="382" t="s">
        <v>153</v>
      </c>
      <c r="P17" s="381"/>
      <c r="Q17" s="383">
        <f>'[7]TARAZ'!K47</f>
        <v>0</v>
      </c>
      <c r="R17" s="390"/>
      <c r="S17" s="390">
        <v>0</v>
      </c>
      <c r="T17" s="391"/>
      <c r="U17" s="391"/>
      <c r="V17" s="385"/>
      <c r="W17" s="386"/>
    </row>
    <row r="18" spans="2:23" ht="25.5" customHeight="1">
      <c r="B18" s="389"/>
      <c r="C18" s="358" t="s">
        <v>256</v>
      </c>
      <c r="D18" s="358"/>
      <c r="E18" s="374" t="s">
        <v>248</v>
      </c>
      <c r="F18" s="358"/>
      <c r="G18" s="379"/>
      <c r="H18" s="379"/>
      <c r="I18" s="380" t="s">
        <v>153</v>
      </c>
      <c r="J18" s="379"/>
      <c r="K18" s="379" t="s">
        <v>249</v>
      </c>
      <c r="L18" s="379"/>
      <c r="M18" s="379"/>
      <c r="N18" s="381"/>
      <c r="O18" s="382" t="s">
        <v>153</v>
      </c>
      <c r="P18" s="381"/>
      <c r="Q18" s="383">
        <f>'[7] پشتيبان يادداشت 9'!H30</f>
        <v>2000000000000</v>
      </c>
      <c r="R18" s="390"/>
      <c r="S18" s="390">
        <v>0</v>
      </c>
      <c r="T18" s="391"/>
      <c r="U18" s="391"/>
      <c r="V18" s="385"/>
      <c r="W18" s="386"/>
    </row>
    <row r="19" spans="2:23" ht="25.5" customHeight="1">
      <c r="B19" s="389" t="s">
        <v>257</v>
      </c>
      <c r="C19" s="358" t="s">
        <v>258</v>
      </c>
      <c r="D19" s="358"/>
      <c r="E19" s="374" t="s">
        <v>248</v>
      </c>
      <c r="F19" s="358"/>
      <c r="G19" s="379"/>
      <c r="H19" s="379"/>
      <c r="I19" s="380" t="s">
        <v>153</v>
      </c>
      <c r="J19" s="379"/>
      <c r="K19" s="379" t="s">
        <v>249</v>
      </c>
      <c r="L19" s="379"/>
      <c r="M19" s="379"/>
      <c r="N19" s="381"/>
      <c r="O19" s="382" t="s">
        <v>153</v>
      </c>
      <c r="P19" s="381"/>
      <c r="Q19" s="383">
        <f>'[7]TARAZ'!K49</f>
        <v>0</v>
      </c>
      <c r="R19" s="390"/>
      <c r="S19" s="390">
        <v>1791049315069</v>
      </c>
      <c r="T19" s="391"/>
      <c r="U19" s="391"/>
      <c r="V19" s="385"/>
      <c r="W19" s="386"/>
    </row>
    <row r="20" spans="2:23" ht="25.5" customHeight="1">
      <c r="B20" s="389"/>
      <c r="C20" s="358" t="s">
        <v>259</v>
      </c>
      <c r="D20" s="358"/>
      <c r="E20" s="374" t="s">
        <v>248</v>
      </c>
      <c r="F20" s="358"/>
      <c r="G20" s="392"/>
      <c r="H20" s="392"/>
      <c r="I20" s="393" t="s">
        <v>153</v>
      </c>
      <c r="J20" s="392"/>
      <c r="K20" s="392" t="s">
        <v>249</v>
      </c>
      <c r="L20" s="379"/>
      <c r="M20" s="379"/>
      <c r="N20" s="381"/>
      <c r="O20" s="382" t="s">
        <v>153</v>
      </c>
      <c r="P20" s="381"/>
      <c r="Q20" s="383">
        <f>'[7]TARAZ'!K52</f>
        <v>0</v>
      </c>
      <c r="R20" s="390"/>
      <c r="S20" s="390">
        <v>0</v>
      </c>
      <c r="T20" s="391"/>
      <c r="U20" s="391"/>
      <c r="V20" s="385"/>
      <c r="W20" s="386"/>
    </row>
    <row r="21" spans="2:23" ht="25.5" customHeight="1">
      <c r="B21" s="389" t="s">
        <v>260</v>
      </c>
      <c r="C21" s="358" t="s">
        <v>261</v>
      </c>
      <c r="D21" s="358"/>
      <c r="E21" s="374" t="s">
        <v>248</v>
      </c>
      <c r="F21" s="358"/>
      <c r="G21" s="379"/>
      <c r="H21" s="379"/>
      <c r="I21" s="380" t="s">
        <v>262</v>
      </c>
      <c r="J21" s="379"/>
      <c r="K21" s="379" t="s">
        <v>249</v>
      </c>
      <c r="L21" s="379"/>
      <c r="M21" s="379"/>
      <c r="N21" s="381"/>
      <c r="O21" s="382" t="s">
        <v>153</v>
      </c>
      <c r="P21" s="381"/>
      <c r="Q21" s="383">
        <f>'[7]TARAZ'!K56</f>
        <v>1700000000000</v>
      </c>
      <c r="R21" s="390"/>
      <c r="S21" s="390">
        <v>7480027397261</v>
      </c>
      <c r="T21" s="391"/>
      <c r="U21" s="391"/>
      <c r="V21" s="385"/>
      <c r="W21" s="386"/>
    </row>
    <row r="22" spans="2:23" ht="25.5" customHeight="1">
      <c r="B22" s="361"/>
      <c r="C22" s="358" t="s">
        <v>263</v>
      </c>
      <c r="D22" s="358"/>
      <c r="E22" s="374" t="s">
        <v>248</v>
      </c>
      <c r="F22" s="358"/>
      <c r="G22" s="392"/>
      <c r="H22" s="392"/>
      <c r="I22" s="393" t="s">
        <v>153</v>
      </c>
      <c r="J22" s="392"/>
      <c r="K22" s="392" t="s">
        <v>249</v>
      </c>
      <c r="L22" s="379"/>
      <c r="M22" s="379"/>
      <c r="N22" s="381"/>
      <c r="O22" s="382" t="s">
        <v>153</v>
      </c>
      <c r="P22" s="381"/>
      <c r="Q22" s="383">
        <f>'[7]TARAZ'!K57</f>
        <v>0</v>
      </c>
      <c r="R22" s="390"/>
      <c r="S22" s="390">
        <v>0</v>
      </c>
      <c r="T22" s="391"/>
      <c r="U22" s="391"/>
      <c r="V22" s="385"/>
      <c r="W22" s="386"/>
    </row>
    <row r="23" spans="2:23" ht="25.5" customHeight="1">
      <c r="B23" s="361"/>
      <c r="C23" s="358" t="s">
        <v>264</v>
      </c>
      <c r="D23" s="358"/>
      <c r="E23" s="374" t="s">
        <v>248</v>
      </c>
      <c r="F23" s="358"/>
      <c r="G23" s="392"/>
      <c r="H23" s="392"/>
      <c r="I23" s="393">
        <v>0.18</v>
      </c>
      <c r="J23" s="392"/>
      <c r="K23" s="392" t="s">
        <v>249</v>
      </c>
      <c r="L23" s="379"/>
      <c r="M23" s="379"/>
      <c r="N23" s="381"/>
      <c r="O23" s="382" t="s">
        <v>153</v>
      </c>
      <c r="P23" s="381"/>
      <c r="Q23" s="383">
        <f>'[7]TARAZ'!K45</f>
        <v>2000000000000</v>
      </c>
      <c r="R23" s="390"/>
      <c r="S23" s="390">
        <v>1353287671232</v>
      </c>
      <c r="T23" s="391"/>
      <c r="U23" s="391"/>
      <c r="V23" s="385"/>
      <c r="W23" s="386"/>
    </row>
    <row r="24" spans="2:23" ht="25.5" customHeight="1">
      <c r="B24" s="361"/>
      <c r="C24" s="358" t="s">
        <v>265</v>
      </c>
      <c r="D24" s="358"/>
      <c r="E24" s="374" t="s">
        <v>248</v>
      </c>
      <c r="F24" s="358"/>
      <c r="G24" s="392"/>
      <c r="H24" s="392"/>
      <c r="I24" s="393">
        <v>0.198</v>
      </c>
      <c r="J24" s="392"/>
      <c r="K24" s="392" t="s">
        <v>249</v>
      </c>
      <c r="L24" s="379"/>
      <c r="M24" s="379"/>
      <c r="N24" s="381"/>
      <c r="O24" s="382" t="s">
        <v>153</v>
      </c>
      <c r="P24" s="381"/>
      <c r="Q24" s="383">
        <f>'[7]TARAZ'!K55</f>
        <v>0</v>
      </c>
      <c r="R24" s="390"/>
      <c r="S24" s="390">
        <v>3000000000000</v>
      </c>
      <c r="T24" s="391"/>
      <c r="U24" s="391"/>
      <c r="V24" s="385"/>
      <c r="W24" s="386"/>
    </row>
    <row r="25" spans="2:23" ht="25.5" customHeight="1">
      <c r="B25" s="361"/>
      <c r="C25" s="358" t="s">
        <v>266</v>
      </c>
      <c r="D25" s="358"/>
      <c r="E25" s="374" t="s">
        <v>248</v>
      </c>
      <c r="F25" s="358"/>
      <c r="G25" s="392"/>
      <c r="H25" s="392"/>
      <c r="I25" s="393" t="s">
        <v>153</v>
      </c>
      <c r="J25" s="392"/>
      <c r="K25" s="392" t="s">
        <v>249</v>
      </c>
      <c r="L25" s="379"/>
      <c r="M25" s="379"/>
      <c r="N25" s="381"/>
      <c r="O25" s="382" t="s">
        <v>153</v>
      </c>
      <c r="P25" s="381"/>
      <c r="Q25" s="383">
        <f>'[7]TARAZ'!K40</f>
        <v>4525708886</v>
      </c>
      <c r="R25" s="390"/>
      <c r="S25" s="390">
        <v>0</v>
      </c>
      <c r="T25" s="391"/>
      <c r="U25" s="391"/>
      <c r="V25" s="385"/>
      <c r="W25" s="386"/>
    </row>
    <row r="26" spans="2:23" ht="25.5" customHeight="1">
      <c r="B26" s="361"/>
      <c r="C26" s="358" t="s">
        <v>267</v>
      </c>
      <c r="D26" s="358"/>
      <c r="E26" s="374" t="s">
        <v>248</v>
      </c>
      <c r="F26" s="358"/>
      <c r="G26" s="392"/>
      <c r="H26" s="392"/>
      <c r="I26" s="393">
        <v>0.18</v>
      </c>
      <c r="J26" s="392"/>
      <c r="K26" s="392" t="s">
        <v>249</v>
      </c>
      <c r="L26" s="379"/>
      <c r="M26" s="379"/>
      <c r="N26" s="381"/>
      <c r="O26" s="382" t="s">
        <v>153</v>
      </c>
      <c r="P26" s="381"/>
      <c r="Q26" s="383">
        <f>'[7]TARAZ'!K58</f>
        <v>0</v>
      </c>
      <c r="R26" s="390"/>
      <c r="S26" s="390">
        <v>2700000000000</v>
      </c>
      <c r="T26" s="391"/>
      <c r="U26" s="391"/>
      <c r="V26" s="385"/>
      <c r="W26" s="386"/>
    </row>
    <row r="27" spans="2:22" ht="25.5" customHeight="1">
      <c r="B27" s="361"/>
      <c r="C27" s="358" t="s">
        <v>268</v>
      </c>
      <c r="D27" s="358"/>
      <c r="E27" s="374"/>
      <c r="F27" s="358"/>
      <c r="G27" s="392"/>
      <c r="H27" s="392"/>
      <c r="I27" s="394"/>
      <c r="J27" s="392"/>
      <c r="K27" s="392"/>
      <c r="L27" s="379"/>
      <c r="M27" s="379"/>
      <c r="N27" s="381"/>
      <c r="O27" s="379"/>
      <c r="P27" s="381"/>
      <c r="Q27" s="395">
        <f>SUM(Q11:Q26)</f>
        <v>10404525708886</v>
      </c>
      <c r="R27" s="396"/>
      <c r="S27" s="397">
        <f>SUM(S11:S26)</f>
        <v>19697105479452</v>
      </c>
      <c r="T27" s="391"/>
      <c r="U27" s="391"/>
      <c r="V27" s="364"/>
    </row>
    <row r="28" spans="2:22" ht="25.5" customHeight="1">
      <c r="B28" s="361"/>
      <c r="C28" s="353" t="s">
        <v>269</v>
      </c>
      <c r="D28" s="358"/>
      <c r="E28" s="374"/>
      <c r="F28" s="358"/>
      <c r="G28" s="392"/>
      <c r="H28" s="392"/>
      <c r="I28" s="394"/>
      <c r="J28" s="392"/>
      <c r="K28" s="392"/>
      <c r="L28" s="379"/>
      <c r="M28" s="379"/>
      <c r="N28" s="381"/>
      <c r="O28" s="379"/>
      <c r="P28" s="381"/>
      <c r="Q28" s="398"/>
      <c r="R28" s="398"/>
      <c r="S28" s="398"/>
      <c r="T28" s="391"/>
      <c r="U28" s="391"/>
      <c r="V28" s="364"/>
    </row>
    <row r="29" spans="2:22" ht="25.5" customHeight="1">
      <c r="B29" s="361"/>
      <c r="C29" s="358" t="s">
        <v>270</v>
      </c>
      <c r="D29" s="358"/>
      <c r="E29" s="374" t="s">
        <v>271</v>
      </c>
      <c r="F29" s="358"/>
      <c r="G29" s="392"/>
      <c r="H29" s="392"/>
      <c r="I29" s="394"/>
      <c r="J29" s="392"/>
      <c r="K29" s="392"/>
      <c r="L29" s="379"/>
      <c r="M29" s="379"/>
      <c r="N29" s="381"/>
      <c r="O29" s="382"/>
      <c r="P29" s="381"/>
      <c r="Q29" s="399">
        <v>0</v>
      </c>
      <c r="R29" s="396"/>
      <c r="S29" s="396">
        <v>0</v>
      </c>
      <c r="T29" s="391"/>
      <c r="U29" s="391"/>
      <c r="V29" s="364"/>
    </row>
    <row r="30" spans="2:22" ht="25.5" customHeight="1">
      <c r="B30" s="361"/>
      <c r="C30" s="358" t="s">
        <v>270</v>
      </c>
      <c r="D30" s="358"/>
      <c r="E30" s="374" t="s">
        <v>223</v>
      </c>
      <c r="F30" s="358"/>
      <c r="G30" s="392"/>
      <c r="H30" s="392"/>
      <c r="I30" s="394"/>
      <c r="J30" s="392"/>
      <c r="K30" s="392"/>
      <c r="L30" s="379"/>
      <c r="M30" s="379"/>
      <c r="N30" s="381"/>
      <c r="O30" s="382"/>
      <c r="P30" s="381"/>
      <c r="Q30" s="399">
        <v>0</v>
      </c>
      <c r="R30" s="396"/>
      <c r="S30" s="396">
        <v>0</v>
      </c>
      <c r="T30" s="391"/>
      <c r="U30" s="391"/>
      <c r="V30" s="364"/>
    </row>
    <row r="31" spans="2:22" ht="25.5" customHeight="1">
      <c r="B31" s="361"/>
      <c r="C31" s="358" t="s">
        <v>270</v>
      </c>
      <c r="D31" s="358"/>
      <c r="E31" s="374" t="s">
        <v>153</v>
      </c>
      <c r="F31" s="358"/>
      <c r="G31" s="392"/>
      <c r="H31" s="392"/>
      <c r="I31" s="394"/>
      <c r="J31" s="392"/>
      <c r="K31" s="392"/>
      <c r="L31" s="379"/>
      <c r="M31" s="379"/>
      <c r="N31" s="381"/>
      <c r="O31" s="382"/>
      <c r="P31" s="381"/>
      <c r="Q31" s="399">
        <v>0</v>
      </c>
      <c r="R31" s="396"/>
      <c r="S31" s="396">
        <v>0</v>
      </c>
      <c r="T31" s="391"/>
      <c r="U31" s="391"/>
      <c r="V31" s="364"/>
    </row>
    <row r="32" spans="2:22" ht="25.5" customHeight="1">
      <c r="B32" s="361"/>
      <c r="C32" s="358" t="s">
        <v>272</v>
      </c>
      <c r="D32" s="358"/>
      <c r="E32" s="374"/>
      <c r="F32" s="358"/>
      <c r="G32" s="392"/>
      <c r="H32" s="392"/>
      <c r="I32" s="394"/>
      <c r="J32" s="392"/>
      <c r="K32" s="392"/>
      <c r="L32" s="379"/>
      <c r="M32" s="379"/>
      <c r="N32" s="381"/>
      <c r="O32" s="379"/>
      <c r="P32" s="381"/>
      <c r="Q32" s="395">
        <f>SUM(Q29:Q31)</f>
        <v>0</v>
      </c>
      <c r="R32" s="396"/>
      <c r="S32" s="397">
        <f>SUM(S29:S31)</f>
        <v>0</v>
      </c>
      <c r="T32" s="391"/>
      <c r="U32" s="391"/>
      <c r="V32" s="364"/>
    </row>
    <row r="33" spans="2:22" ht="25.5" customHeight="1">
      <c r="B33" s="361"/>
      <c r="C33" s="358" t="s">
        <v>273</v>
      </c>
      <c r="D33" s="358"/>
      <c r="E33" s="374"/>
      <c r="F33" s="358"/>
      <c r="G33" s="392"/>
      <c r="H33" s="392"/>
      <c r="I33" s="394"/>
      <c r="J33" s="392"/>
      <c r="K33" s="392"/>
      <c r="L33" s="379"/>
      <c r="M33" s="379"/>
      <c r="N33" s="381"/>
      <c r="O33" s="379"/>
      <c r="P33" s="381"/>
      <c r="Q33" s="399">
        <f>Q27+Q32</f>
        <v>10404525708886</v>
      </c>
      <c r="R33" s="396"/>
      <c r="S33" s="396">
        <f>S27+S32</f>
        <v>19697105479452</v>
      </c>
      <c r="T33" s="391"/>
      <c r="U33" s="391"/>
      <c r="V33" s="364"/>
    </row>
    <row r="34" spans="2:22" ht="25.5" customHeight="1">
      <c r="B34" s="361"/>
      <c r="C34" s="358" t="s">
        <v>274</v>
      </c>
      <c r="D34" s="358"/>
      <c r="E34" s="374"/>
      <c r="F34" s="358"/>
      <c r="G34" s="392"/>
      <c r="H34" s="392"/>
      <c r="I34" s="394"/>
      <c r="J34" s="392"/>
      <c r="K34" s="392"/>
      <c r="L34" s="379"/>
      <c r="M34" s="379"/>
      <c r="N34" s="381"/>
      <c r="O34" s="379"/>
      <c r="P34" s="381"/>
      <c r="Q34" s="400">
        <v>0</v>
      </c>
      <c r="R34" s="396"/>
      <c r="S34" s="401">
        <v>0</v>
      </c>
      <c r="T34" s="391"/>
      <c r="U34" s="391"/>
      <c r="V34" s="364"/>
    </row>
    <row r="35" spans="2:22" ht="25.5" customHeight="1">
      <c r="B35" s="361"/>
      <c r="C35" s="358" t="s">
        <v>275</v>
      </c>
      <c r="D35" s="358"/>
      <c r="E35" s="374"/>
      <c r="F35" s="358"/>
      <c r="G35" s="392"/>
      <c r="H35" s="392"/>
      <c r="I35" s="394"/>
      <c r="J35" s="392"/>
      <c r="K35" s="392"/>
      <c r="L35" s="379"/>
      <c r="M35" s="379"/>
      <c r="N35" s="381"/>
      <c r="O35" s="379"/>
      <c r="P35" s="381"/>
      <c r="Q35" s="399">
        <f>SUM(Q33:Q34)</f>
        <v>10404525708886</v>
      </c>
      <c r="R35" s="396"/>
      <c r="S35" s="396">
        <f>SUM(S33:S34)</f>
        <v>19697105479452</v>
      </c>
      <c r="T35" s="391"/>
      <c r="U35" s="391"/>
      <c r="V35" s="364"/>
    </row>
    <row r="36" spans="2:22" ht="25.5" customHeight="1" thickBot="1">
      <c r="B36" s="361"/>
      <c r="C36" s="402" t="s">
        <v>276</v>
      </c>
      <c r="D36" s="402"/>
      <c r="E36" s="361"/>
      <c r="F36" s="358"/>
      <c r="G36" s="379" t="s">
        <v>153</v>
      </c>
      <c r="H36" s="379"/>
      <c r="I36" s="379" t="s">
        <v>153</v>
      </c>
      <c r="J36" s="379"/>
      <c r="K36" s="379" t="s">
        <v>153</v>
      </c>
      <c r="L36" s="379"/>
      <c r="M36" s="379" t="s">
        <v>153</v>
      </c>
      <c r="N36" s="381"/>
      <c r="O36" s="379" t="s">
        <v>277</v>
      </c>
      <c r="P36" s="381"/>
      <c r="Q36" s="383">
        <v>0</v>
      </c>
      <c r="R36" s="403"/>
      <c r="S36" s="396">
        <v>0</v>
      </c>
      <c r="T36" s="391"/>
      <c r="U36" s="391"/>
      <c r="V36" s="364"/>
    </row>
    <row r="37" spans="2:23" ht="25.5" customHeight="1" thickBot="1">
      <c r="B37" s="361"/>
      <c r="C37" s="402" t="s">
        <v>278</v>
      </c>
      <c r="D37" s="359"/>
      <c r="E37" s="361"/>
      <c r="F37" s="359"/>
      <c r="G37" s="379" t="s">
        <v>153</v>
      </c>
      <c r="H37" s="379"/>
      <c r="I37" s="379" t="s">
        <v>153</v>
      </c>
      <c r="J37" s="379"/>
      <c r="K37" s="379" t="s">
        <v>153</v>
      </c>
      <c r="L37" s="379"/>
      <c r="M37" s="379" t="s">
        <v>153</v>
      </c>
      <c r="N37" s="381"/>
      <c r="O37" s="379" t="s">
        <v>277</v>
      </c>
      <c r="P37" s="381"/>
      <c r="Q37" s="383">
        <v>0</v>
      </c>
      <c r="R37" s="403"/>
      <c r="S37" s="401">
        <v>0</v>
      </c>
      <c r="T37" s="391"/>
      <c r="U37" s="391"/>
      <c r="V37" s="404">
        <f>Q38-'[7]9'!G35</f>
        <v>0</v>
      </c>
      <c r="W37" s="405">
        <f>S38-'[7]9'!I35</f>
        <v>0</v>
      </c>
    </row>
    <row r="38" spans="2:22" ht="25.5" customHeight="1" thickBot="1">
      <c r="B38" s="389"/>
      <c r="C38" s="362" t="s">
        <v>220</v>
      </c>
      <c r="D38" s="359"/>
      <c r="E38" s="359"/>
      <c r="F38" s="359"/>
      <c r="G38" s="359"/>
      <c r="H38" s="359"/>
      <c r="I38" s="359"/>
      <c r="J38" s="359"/>
      <c r="K38" s="359"/>
      <c r="L38" s="359"/>
      <c r="M38" s="359"/>
      <c r="N38" s="359"/>
      <c r="O38" s="359"/>
      <c r="P38" s="359"/>
      <c r="Q38" s="406">
        <f>SUM(Q35:Q37)</f>
        <v>10404525708886</v>
      </c>
      <c r="R38" s="403"/>
      <c r="S38" s="407">
        <f>SUM(S35:S37)</f>
        <v>19697105479452</v>
      </c>
      <c r="T38" s="391"/>
      <c r="U38" s="391"/>
      <c r="V38" s="364"/>
    </row>
    <row r="39" spans="2:22" ht="25.5" customHeight="1" thickTop="1">
      <c r="B39" s="389" t="s">
        <v>151</v>
      </c>
      <c r="C39" s="527" t="s">
        <v>279</v>
      </c>
      <c r="D39" s="527"/>
      <c r="E39" s="527"/>
      <c r="F39" s="527"/>
      <c r="G39" s="527"/>
      <c r="H39" s="527"/>
      <c r="I39" s="527"/>
      <c r="J39" s="527"/>
      <c r="K39" s="527"/>
      <c r="L39" s="527"/>
      <c r="M39" s="527"/>
      <c r="N39" s="359"/>
      <c r="O39" s="359"/>
      <c r="P39" s="359"/>
      <c r="Q39" s="396"/>
      <c r="R39" s="408"/>
      <c r="S39" s="396"/>
      <c r="T39" s="391"/>
      <c r="U39" s="391"/>
      <c r="V39" s="364"/>
    </row>
    <row r="40" spans="2:22" ht="25.5" customHeight="1">
      <c r="B40" s="389" t="s">
        <v>257</v>
      </c>
      <c r="C40" s="527" t="s">
        <v>280</v>
      </c>
      <c r="D40" s="527"/>
      <c r="E40" s="527"/>
      <c r="F40" s="527"/>
      <c r="G40" s="527"/>
      <c r="H40" s="527"/>
      <c r="I40" s="527"/>
      <c r="J40" s="527"/>
      <c r="K40" s="527"/>
      <c r="L40" s="527"/>
      <c r="M40" s="527"/>
      <c r="N40" s="359"/>
      <c r="O40" s="359"/>
      <c r="P40" s="359"/>
      <c r="Q40" s="396"/>
      <c r="R40" s="408"/>
      <c r="S40" s="396"/>
      <c r="T40" s="391"/>
      <c r="U40" s="391"/>
      <c r="V40" s="364"/>
    </row>
    <row r="41" spans="2:22" ht="25.5" customHeight="1">
      <c r="B41" s="389" t="s">
        <v>260</v>
      </c>
      <c r="C41" s="409" t="s">
        <v>281</v>
      </c>
      <c r="D41" s="409"/>
      <c r="E41" s="409"/>
      <c r="F41" s="409"/>
      <c r="G41" s="409"/>
      <c r="H41" s="409"/>
      <c r="I41" s="409"/>
      <c r="J41" s="409"/>
      <c r="K41" s="410"/>
      <c r="L41" s="410"/>
      <c r="M41" s="410"/>
      <c r="N41" s="410"/>
      <c r="O41" s="410"/>
      <c r="P41" s="410"/>
      <c r="Q41" s="411"/>
      <c r="R41" s="412"/>
      <c r="S41" s="413"/>
      <c r="T41" s="391"/>
      <c r="U41" s="391"/>
      <c r="V41" s="364"/>
    </row>
    <row r="42" spans="2:22" ht="18.75" customHeight="1">
      <c r="B42" s="389"/>
      <c r="C42" s="527"/>
      <c r="D42" s="527"/>
      <c r="E42" s="527"/>
      <c r="F42" s="527"/>
      <c r="G42" s="527"/>
      <c r="H42" s="527"/>
      <c r="I42" s="527"/>
      <c r="J42" s="527"/>
      <c r="K42" s="527"/>
      <c r="L42" s="527"/>
      <c r="M42" s="527"/>
      <c r="N42" s="359"/>
      <c r="O42" s="359"/>
      <c r="P42" s="359"/>
      <c r="Q42" s="396"/>
      <c r="R42" s="408"/>
      <c r="S42" s="396"/>
      <c r="T42" s="391"/>
      <c r="U42" s="391"/>
      <c r="V42" s="364"/>
    </row>
    <row r="43" spans="2:22" ht="24" customHeight="1">
      <c r="B43" s="357" t="s">
        <v>282</v>
      </c>
      <c r="C43" s="402" t="s">
        <v>283</v>
      </c>
      <c r="D43" s="402"/>
      <c r="E43" s="359"/>
      <c r="F43" s="359"/>
      <c r="G43" s="359"/>
      <c r="H43" s="359"/>
      <c r="I43" s="359"/>
      <c r="J43" s="359"/>
      <c r="K43" s="359"/>
      <c r="L43" s="359"/>
      <c r="M43" s="359"/>
      <c r="N43" s="359"/>
      <c r="O43" s="359"/>
      <c r="P43" s="359"/>
      <c r="Q43" s="359"/>
      <c r="R43" s="359"/>
      <c r="S43" s="359"/>
      <c r="T43" s="359"/>
      <c r="U43" s="359"/>
      <c r="V43" s="414"/>
    </row>
    <row r="44" spans="2:27" ht="19.5">
      <c r="B44" s="415"/>
      <c r="C44" s="416"/>
      <c r="D44" s="416"/>
      <c r="E44" s="361"/>
      <c r="F44" s="361"/>
      <c r="G44" s="417">
        <v>1398</v>
      </c>
      <c r="H44" s="369"/>
      <c r="I44" s="418">
        <v>1397</v>
      </c>
      <c r="J44" s="416"/>
      <c r="K44" s="416"/>
      <c r="L44" s="416"/>
      <c r="M44" s="416"/>
      <c r="N44" s="416"/>
      <c r="O44" s="416"/>
      <c r="P44" s="416"/>
      <c r="Q44" s="416"/>
      <c r="R44" s="416"/>
      <c r="S44" s="416"/>
      <c r="T44" s="416"/>
      <c r="U44" s="416"/>
      <c r="AA44" s="419"/>
    </row>
    <row r="45" spans="2:21" ht="15.75" customHeight="1">
      <c r="B45" s="361"/>
      <c r="C45" s="359"/>
      <c r="D45" s="359"/>
      <c r="E45" s="361"/>
      <c r="F45" s="361"/>
      <c r="G45" s="420" t="str">
        <f>'[7]اطلاعات پايه'!$G$8</f>
        <v>ميليون ريال</v>
      </c>
      <c r="H45" s="421"/>
      <c r="I45" s="374" t="str">
        <f>'[7]اطلاعات پايه'!$G$8</f>
        <v>ميليون ريال</v>
      </c>
      <c r="J45" s="416"/>
      <c r="K45" s="416"/>
      <c r="L45" s="416"/>
      <c r="M45" s="416"/>
      <c r="N45" s="416"/>
      <c r="O45" s="416"/>
      <c r="P45" s="416"/>
      <c r="Q45" s="416"/>
      <c r="R45" s="416"/>
      <c r="S45" s="416"/>
      <c r="T45" s="416"/>
      <c r="U45" s="416"/>
    </row>
    <row r="46" spans="2:21" ht="15.75" customHeight="1">
      <c r="B46" s="361"/>
      <c r="C46" s="358" t="s">
        <v>284</v>
      </c>
      <c r="D46" s="358"/>
      <c r="E46" s="359"/>
      <c r="F46" s="359"/>
      <c r="G46" s="422" t="s">
        <v>153</v>
      </c>
      <c r="H46" s="423"/>
      <c r="I46" s="374" t="s">
        <v>153</v>
      </c>
      <c r="J46" s="416"/>
      <c r="K46" s="416"/>
      <c r="L46" s="416"/>
      <c r="M46" s="416"/>
      <c r="N46" s="416"/>
      <c r="O46" s="416"/>
      <c r="P46" s="416"/>
      <c r="Q46" s="416"/>
      <c r="R46" s="416"/>
      <c r="S46" s="416"/>
      <c r="T46" s="416"/>
      <c r="U46" s="416"/>
    </row>
    <row r="47" spans="2:21" ht="15.75" customHeight="1">
      <c r="B47" s="361"/>
      <c r="C47" s="358" t="s">
        <v>285</v>
      </c>
      <c r="D47" s="358"/>
      <c r="E47" s="359"/>
      <c r="F47" s="359"/>
      <c r="G47" s="422" t="s">
        <v>153</v>
      </c>
      <c r="H47" s="423"/>
      <c r="I47" s="374" t="s">
        <v>153</v>
      </c>
      <c r="J47" s="416"/>
      <c r="K47" s="416"/>
      <c r="L47" s="416"/>
      <c r="M47" s="416"/>
      <c r="N47" s="416"/>
      <c r="O47" s="416"/>
      <c r="P47" s="416"/>
      <c r="Q47" s="416"/>
      <c r="R47" s="416"/>
      <c r="S47" s="416"/>
      <c r="T47" s="416"/>
      <c r="U47" s="416"/>
    </row>
    <row r="48" spans="2:21" ht="15.75" customHeight="1">
      <c r="B48" s="361"/>
      <c r="C48" s="358" t="s">
        <v>286</v>
      </c>
      <c r="D48" s="358"/>
      <c r="E48" s="359"/>
      <c r="F48" s="359"/>
      <c r="G48" s="422" t="s">
        <v>153</v>
      </c>
      <c r="H48" s="359"/>
      <c r="I48" s="375" t="s">
        <v>153</v>
      </c>
      <c r="J48" s="416"/>
      <c r="K48" s="416"/>
      <c r="L48" s="416"/>
      <c r="M48" s="416"/>
      <c r="N48" s="416"/>
      <c r="O48" s="416"/>
      <c r="P48" s="416"/>
      <c r="Q48" s="416"/>
      <c r="R48" s="416"/>
      <c r="S48" s="416"/>
      <c r="T48" s="416"/>
      <c r="U48" s="416"/>
    </row>
    <row r="49" spans="2:21" ht="15.75" customHeight="1">
      <c r="B49" s="361"/>
      <c r="C49" s="358" t="s">
        <v>287</v>
      </c>
      <c r="D49" s="358"/>
      <c r="E49" s="359"/>
      <c r="F49" s="359"/>
      <c r="G49" s="422" t="s">
        <v>153</v>
      </c>
      <c r="H49" s="423"/>
      <c r="I49" s="374" t="s">
        <v>153</v>
      </c>
      <c r="J49" s="416"/>
      <c r="K49" s="416"/>
      <c r="L49" s="416"/>
      <c r="M49" s="416"/>
      <c r="N49" s="416"/>
      <c r="O49" s="416"/>
      <c r="P49" s="416"/>
      <c r="Q49" s="416"/>
      <c r="R49" s="416"/>
      <c r="S49" s="416"/>
      <c r="T49" s="416"/>
      <c r="U49" s="416"/>
    </row>
    <row r="50" spans="2:21" ht="15.75" customHeight="1" thickBot="1">
      <c r="B50" s="361"/>
      <c r="C50" s="353" t="s">
        <v>220</v>
      </c>
      <c r="D50" s="358"/>
      <c r="E50" s="359"/>
      <c r="F50" s="359"/>
      <c r="G50" s="424" t="s">
        <v>153</v>
      </c>
      <c r="H50" s="425"/>
      <c r="I50" s="426" t="s">
        <v>153</v>
      </c>
      <c r="J50" s="416"/>
      <c r="K50" s="416"/>
      <c r="L50" s="416"/>
      <c r="M50" s="416"/>
      <c r="N50" s="416"/>
      <c r="O50" s="416"/>
      <c r="P50" s="416"/>
      <c r="Q50" s="416"/>
      <c r="R50" s="416"/>
      <c r="S50" s="416"/>
      <c r="T50" s="416"/>
      <c r="U50" s="416"/>
    </row>
    <row r="51" spans="2:9" ht="6.75" customHeight="1" thickTop="1">
      <c r="B51" s="427"/>
      <c r="C51" s="428"/>
      <c r="D51" s="428"/>
      <c r="E51" s="364"/>
      <c r="F51" s="364"/>
      <c r="G51" s="429"/>
      <c r="H51" s="430"/>
      <c r="I51" s="431"/>
    </row>
    <row r="52" spans="2:22" ht="24" customHeight="1">
      <c r="B52" s="357" t="s">
        <v>288</v>
      </c>
      <c r="C52" s="402" t="s">
        <v>289</v>
      </c>
      <c r="D52" s="402"/>
      <c r="E52" s="359"/>
      <c r="F52" s="359"/>
      <c r="G52" s="359"/>
      <c r="H52" s="359"/>
      <c r="I52" s="359"/>
      <c r="J52" s="359"/>
      <c r="K52" s="359"/>
      <c r="L52" s="359"/>
      <c r="M52" s="359"/>
      <c r="N52" s="359"/>
      <c r="O52" s="359"/>
      <c r="P52" s="359"/>
      <c r="Q52" s="359"/>
      <c r="R52" s="359"/>
      <c r="S52" s="359"/>
      <c r="T52" s="359"/>
      <c r="U52" s="359"/>
      <c r="V52" s="364"/>
    </row>
    <row r="53" spans="2:21" ht="19.5">
      <c r="B53" s="415"/>
      <c r="C53" s="416"/>
      <c r="D53" s="416"/>
      <c r="E53" s="361"/>
      <c r="F53" s="361"/>
      <c r="G53" s="417">
        <v>1398</v>
      </c>
      <c r="H53" s="369"/>
      <c r="I53" s="418">
        <v>1397</v>
      </c>
      <c r="J53" s="416"/>
      <c r="K53" s="416"/>
      <c r="L53" s="416"/>
      <c r="M53" s="416"/>
      <c r="N53" s="416"/>
      <c r="O53" s="416"/>
      <c r="P53" s="416"/>
      <c r="Q53" s="416"/>
      <c r="R53" s="416"/>
      <c r="S53" s="416"/>
      <c r="T53" s="416"/>
      <c r="U53" s="416"/>
    </row>
    <row r="54" spans="2:21" ht="18" customHeight="1">
      <c r="B54" s="361"/>
      <c r="C54" s="359"/>
      <c r="D54" s="359"/>
      <c r="E54" s="361"/>
      <c r="F54" s="361"/>
      <c r="G54" s="420" t="str">
        <f>'[7]اطلاعات پايه'!$G$8</f>
        <v>ميليون ريال</v>
      </c>
      <c r="H54" s="421"/>
      <c r="I54" s="374" t="str">
        <f>'[7]اطلاعات پايه'!$G$8</f>
        <v>ميليون ريال</v>
      </c>
      <c r="J54" s="416"/>
      <c r="K54" s="416"/>
      <c r="L54" s="416"/>
      <c r="M54" s="416"/>
      <c r="N54" s="416"/>
      <c r="O54" s="416"/>
      <c r="P54" s="416"/>
      <c r="Q54" s="416"/>
      <c r="R54" s="416"/>
      <c r="S54" s="416"/>
      <c r="T54" s="416"/>
      <c r="U54" s="416"/>
    </row>
    <row r="55" spans="2:21" ht="18" customHeight="1">
      <c r="B55" s="361"/>
      <c r="C55" s="358" t="s">
        <v>284</v>
      </c>
      <c r="D55" s="358"/>
      <c r="E55" s="359"/>
      <c r="F55" s="359"/>
      <c r="G55" s="422" t="s">
        <v>153</v>
      </c>
      <c r="H55" s="423"/>
      <c r="I55" s="374" t="s">
        <v>153</v>
      </c>
      <c r="J55" s="416"/>
      <c r="K55" s="416"/>
      <c r="L55" s="416"/>
      <c r="M55" s="416"/>
      <c r="N55" s="416"/>
      <c r="O55" s="416"/>
      <c r="P55" s="416"/>
      <c r="Q55" s="416"/>
      <c r="R55" s="416"/>
      <c r="S55" s="416"/>
      <c r="T55" s="416"/>
      <c r="U55" s="416"/>
    </row>
    <row r="56" spans="2:21" ht="18" customHeight="1">
      <c r="B56" s="361"/>
      <c r="C56" s="358" t="s">
        <v>285</v>
      </c>
      <c r="D56" s="358"/>
      <c r="E56" s="359"/>
      <c r="F56" s="359"/>
      <c r="G56" s="422" t="s">
        <v>153</v>
      </c>
      <c r="H56" s="423"/>
      <c r="I56" s="374" t="s">
        <v>153</v>
      </c>
      <c r="J56" s="416"/>
      <c r="K56" s="416"/>
      <c r="L56" s="416"/>
      <c r="M56" s="416"/>
      <c r="N56" s="416"/>
      <c r="O56" s="416"/>
      <c r="P56" s="416"/>
      <c r="Q56" s="416"/>
      <c r="R56" s="416"/>
      <c r="S56" s="416"/>
      <c r="T56" s="416"/>
      <c r="U56" s="416"/>
    </row>
    <row r="57" spans="2:21" ht="18" customHeight="1">
      <c r="B57" s="361"/>
      <c r="C57" s="358" t="s">
        <v>286</v>
      </c>
      <c r="D57" s="358"/>
      <c r="E57" s="359"/>
      <c r="F57" s="359"/>
      <c r="G57" s="422" t="s">
        <v>153</v>
      </c>
      <c r="H57" s="359"/>
      <c r="I57" s="375" t="s">
        <v>153</v>
      </c>
      <c r="J57" s="416"/>
      <c r="K57" s="416"/>
      <c r="L57" s="416"/>
      <c r="M57" s="416"/>
      <c r="N57" s="416"/>
      <c r="O57" s="416"/>
      <c r="P57" s="416"/>
      <c r="Q57" s="416"/>
      <c r="R57" s="416"/>
      <c r="S57" s="416"/>
      <c r="T57" s="416"/>
      <c r="U57" s="416"/>
    </row>
    <row r="58" spans="2:21" ht="18" customHeight="1">
      <c r="B58" s="361"/>
      <c r="C58" s="358" t="s">
        <v>287</v>
      </c>
      <c r="D58" s="358"/>
      <c r="E58" s="359"/>
      <c r="F58" s="359"/>
      <c r="G58" s="422" t="s">
        <v>153</v>
      </c>
      <c r="H58" s="423"/>
      <c r="I58" s="374" t="s">
        <v>153</v>
      </c>
      <c r="J58" s="416"/>
      <c r="K58" s="416"/>
      <c r="L58" s="416"/>
      <c r="M58" s="416"/>
      <c r="N58" s="416"/>
      <c r="O58" s="416"/>
      <c r="P58" s="416"/>
      <c r="Q58" s="416"/>
      <c r="R58" s="416"/>
      <c r="S58" s="416"/>
      <c r="T58" s="416"/>
      <c r="U58" s="416"/>
    </row>
    <row r="59" spans="2:21" ht="18" customHeight="1" thickBot="1">
      <c r="B59" s="361"/>
      <c r="C59" s="353" t="s">
        <v>220</v>
      </c>
      <c r="D59" s="358"/>
      <c r="E59" s="359"/>
      <c r="F59" s="359"/>
      <c r="G59" s="424" t="s">
        <v>153</v>
      </c>
      <c r="H59" s="425"/>
      <c r="I59" s="426" t="s">
        <v>153</v>
      </c>
      <c r="J59" s="416"/>
      <c r="K59" s="416"/>
      <c r="L59" s="416"/>
      <c r="M59" s="416"/>
      <c r="N59" s="416"/>
      <c r="O59" s="416"/>
      <c r="P59" s="416"/>
      <c r="Q59" s="416"/>
      <c r="R59" s="416"/>
      <c r="S59" s="416"/>
      <c r="T59" s="416"/>
      <c r="U59" s="416"/>
    </row>
    <row r="60" spans="2:9" ht="20.25" thickTop="1">
      <c r="B60" s="427"/>
      <c r="C60" s="428"/>
      <c r="D60" s="428"/>
      <c r="E60" s="364"/>
      <c r="F60" s="364"/>
      <c r="G60" s="429"/>
      <c r="H60" s="430"/>
      <c r="I60" s="431"/>
    </row>
    <row r="61" spans="2:4" ht="19.5">
      <c r="B61" s="357" t="s">
        <v>290</v>
      </c>
      <c r="C61" s="402" t="s">
        <v>291</v>
      </c>
      <c r="D61" s="432"/>
    </row>
    <row r="62" spans="2:17" ht="19.5">
      <c r="B62" s="427"/>
      <c r="C62" s="427"/>
      <c r="D62" s="427"/>
      <c r="E62" s="528">
        <v>1398</v>
      </c>
      <c r="F62" s="529"/>
      <c r="G62" s="529"/>
      <c r="H62" s="529"/>
      <c r="I62" s="529"/>
      <c r="J62" s="529"/>
      <c r="K62" s="529"/>
      <c r="L62" s="529"/>
      <c r="M62" s="529"/>
      <c r="N62" s="435"/>
      <c r="O62" s="435"/>
      <c r="P62" s="435"/>
      <c r="Q62" s="435"/>
    </row>
    <row r="63" spans="2:17" ht="21">
      <c r="B63" s="427"/>
      <c r="C63" s="365" t="s">
        <v>238</v>
      </c>
      <c r="D63" s="427"/>
      <c r="E63" s="436" t="s">
        <v>292</v>
      </c>
      <c r="F63" s="437"/>
      <c r="G63" s="438" t="s">
        <v>293</v>
      </c>
      <c r="H63" s="439"/>
      <c r="I63" s="436" t="s">
        <v>49</v>
      </c>
      <c r="J63" s="440"/>
      <c r="K63" s="436" t="s">
        <v>294</v>
      </c>
      <c r="L63" s="440"/>
      <c r="M63" s="436" t="s">
        <v>295</v>
      </c>
      <c r="N63" s="435"/>
      <c r="O63" s="435"/>
      <c r="P63" s="435"/>
      <c r="Q63" s="435"/>
    </row>
    <row r="64" spans="2:19" ht="19.5">
      <c r="B64" s="427"/>
      <c r="C64" s="441"/>
      <c r="D64" s="441"/>
      <c r="E64" s="442" t="str">
        <f>'[7]اطلاعات پايه'!$G$8</f>
        <v>ميليون ريال</v>
      </c>
      <c r="F64" s="443"/>
      <c r="G64" s="442" t="str">
        <f>'[7]اطلاعات پايه'!$G$8</f>
        <v>ميليون ريال</v>
      </c>
      <c r="H64" s="442"/>
      <c r="I64" s="442" t="str">
        <f>'[7]اطلاعات پايه'!$G$8</f>
        <v>ميليون ريال</v>
      </c>
      <c r="J64" s="442"/>
      <c r="K64" s="442" t="str">
        <f>'[7]اطلاعات پايه'!$G$8</f>
        <v>ميليون ريال</v>
      </c>
      <c r="L64" s="442"/>
      <c r="M64" s="442" t="str">
        <f>'[7]اطلاعات پايه'!$G$8</f>
        <v>ميليون ريال</v>
      </c>
      <c r="N64" s="444"/>
      <c r="O64" s="444"/>
      <c r="P64" s="444"/>
      <c r="Q64" s="444"/>
      <c r="R64" s="445"/>
      <c r="S64" s="445"/>
    </row>
    <row r="65" spans="2:19" ht="19.5">
      <c r="B65" s="427"/>
      <c r="C65" s="441" t="s">
        <v>247</v>
      </c>
      <c r="D65" s="441"/>
      <c r="E65" s="442">
        <f aca="true" t="shared" si="0" ref="E65:E80">Q11</f>
        <v>1400000000000</v>
      </c>
      <c r="F65" s="443"/>
      <c r="G65" s="442">
        <v>0</v>
      </c>
      <c r="H65" s="442"/>
      <c r="I65" s="442">
        <v>0</v>
      </c>
      <c r="J65" s="442"/>
      <c r="K65" s="442">
        <v>0</v>
      </c>
      <c r="L65" s="442"/>
      <c r="M65" s="442">
        <f aca="true" t="shared" si="1" ref="M65:M70">SUM(E65:K65)</f>
        <v>1400000000000</v>
      </c>
      <c r="N65" s="444"/>
      <c r="O65" s="444"/>
      <c r="P65" s="444"/>
      <c r="Q65" s="444"/>
      <c r="R65" s="445"/>
      <c r="S65" s="445"/>
    </row>
    <row r="66" spans="2:19" ht="19.5">
      <c r="B66" s="427"/>
      <c r="C66" s="441" t="s">
        <v>250</v>
      </c>
      <c r="D66" s="441"/>
      <c r="E66" s="442">
        <f t="shared" si="0"/>
        <v>0</v>
      </c>
      <c r="F66" s="443"/>
      <c r="G66" s="442">
        <v>0</v>
      </c>
      <c r="H66" s="442"/>
      <c r="I66" s="442">
        <v>0</v>
      </c>
      <c r="J66" s="442"/>
      <c r="K66" s="442">
        <v>0</v>
      </c>
      <c r="L66" s="442"/>
      <c r="M66" s="442">
        <f t="shared" si="1"/>
        <v>0</v>
      </c>
      <c r="N66" s="444"/>
      <c r="O66" s="444"/>
      <c r="P66" s="444"/>
      <c r="Q66" s="444"/>
      <c r="R66" s="445"/>
      <c r="S66" s="445"/>
    </row>
    <row r="67" spans="2:19" ht="19.5">
      <c r="B67" s="427"/>
      <c r="C67" s="441" t="s">
        <v>251</v>
      </c>
      <c r="D67" s="441"/>
      <c r="E67" s="442">
        <f t="shared" si="0"/>
        <v>1300000000000</v>
      </c>
      <c r="F67" s="443"/>
      <c r="G67" s="442">
        <v>0</v>
      </c>
      <c r="H67" s="442"/>
      <c r="I67" s="442">
        <v>0</v>
      </c>
      <c r="J67" s="442"/>
      <c r="K67" s="442">
        <v>0</v>
      </c>
      <c r="L67" s="442"/>
      <c r="M67" s="442">
        <f t="shared" si="1"/>
        <v>1300000000000</v>
      </c>
      <c r="N67" s="444"/>
      <c r="O67" s="444"/>
      <c r="P67" s="444"/>
      <c r="Q67" s="444"/>
      <c r="R67" s="445"/>
      <c r="S67" s="445"/>
    </row>
    <row r="68" spans="2:19" ht="19.5">
      <c r="B68" s="427"/>
      <c r="C68" s="441" t="s">
        <v>252</v>
      </c>
      <c r="D68" s="441"/>
      <c r="E68" s="442">
        <f t="shared" si="0"/>
        <v>0</v>
      </c>
      <c r="F68" s="443"/>
      <c r="G68" s="442">
        <v>0</v>
      </c>
      <c r="H68" s="442"/>
      <c r="I68" s="442">
        <v>0</v>
      </c>
      <c r="J68" s="442"/>
      <c r="K68" s="442">
        <v>0</v>
      </c>
      <c r="L68" s="442"/>
      <c r="M68" s="442">
        <f t="shared" si="1"/>
        <v>0</v>
      </c>
      <c r="N68" s="444"/>
      <c r="O68" s="444"/>
      <c r="P68" s="444"/>
      <c r="Q68" s="444"/>
      <c r="R68" s="445"/>
      <c r="S68" s="445"/>
    </row>
    <row r="69" spans="2:19" ht="19.5">
      <c r="B69" s="427"/>
      <c r="C69" s="441" t="s">
        <v>253</v>
      </c>
      <c r="D69" s="441"/>
      <c r="E69" s="442">
        <f t="shared" si="0"/>
        <v>0</v>
      </c>
      <c r="F69" s="443"/>
      <c r="G69" s="442">
        <v>0</v>
      </c>
      <c r="H69" s="442"/>
      <c r="I69" s="442">
        <v>0</v>
      </c>
      <c r="J69" s="442"/>
      <c r="K69" s="442">
        <v>0</v>
      </c>
      <c r="L69" s="442"/>
      <c r="M69" s="442">
        <f t="shared" si="1"/>
        <v>0</v>
      </c>
      <c r="N69" s="444"/>
      <c r="O69" s="444"/>
      <c r="P69" s="444"/>
      <c r="Q69" s="444"/>
      <c r="R69" s="445"/>
      <c r="S69" s="445"/>
    </row>
    <row r="70" spans="2:19" ht="19.5">
      <c r="B70" s="427"/>
      <c r="C70" s="441" t="s">
        <v>254</v>
      </c>
      <c r="D70" s="441"/>
      <c r="E70" s="442">
        <f t="shared" si="0"/>
        <v>2000000000000</v>
      </c>
      <c r="F70" s="443"/>
      <c r="G70" s="442">
        <v>0</v>
      </c>
      <c r="H70" s="446"/>
      <c r="I70" s="442">
        <v>0</v>
      </c>
      <c r="J70" s="442"/>
      <c r="K70" s="442">
        <v>0</v>
      </c>
      <c r="L70" s="442"/>
      <c r="M70" s="442">
        <f t="shared" si="1"/>
        <v>2000000000000</v>
      </c>
      <c r="N70" s="444"/>
      <c r="O70" s="444"/>
      <c r="P70" s="444"/>
      <c r="Q70" s="444"/>
      <c r="R70" s="445"/>
      <c r="S70" s="445"/>
    </row>
    <row r="71" spans="2:19" ht="19.5">
      <c r="B71" s="427"/>
      <c r="C71" s="441" t="s">
        <v>255</v>
      </c>
      <c r="D71" s="441"/>
      <c r="E71" s="442">
        <f t="shared" si="0"/>
        <v>0</v>
      </c>
      <c r="F71" s="443"/>
      <c r="G71" s="442">
        <v>0</v>
      </c>
      <c r="H71" s="446"/>
      <c r="I71" s="442">
        <v>0</v>
      </c>
      <c r="J71" s="442"/>
      <c r="K71" s="442">
        <v>0</v>
      </c>
      <c r="L71" s="442"/>
      <c r="M71" s="442">
        <f aca="true" t="shared" si="2" ref="M71:M87">SUM(E71:K71)</f>
        <v>0</v>
      </c>
      <c r="N71" s="444"/>
      <c r="O71" s="444"/>
      <c r="P71" s="444"/>
      <c r="Q71" s="444"/>
      <c r="R71" s="445"/>
      <c r="S71" s="445"/>
    </row>
    <row r="72" spans="2:19" ht="19.5">
      <c r="B72" s="427"/>
      <c r="C72" s="441" t="s">
        <v>296</v>
      </c>
      <c r="D72" s="441"/>
      <c r="E72" s="442">
        <f t="shared" si="0"/>
        <v>2000000000000</v>
      </c>
      <c r="F72" s="443"/>
      <c r="G72" s="442">
        <v>0</v>
      </c>
      <c r="H72" s="446"/>
      <c r="I72" s="442">
        <v>0</v>
      </c>
      <c r="J72" s="442"/>
      <c r="K72" s="442">
        <v>0</v>
      </c>
      <c r="L72" s="442"/>
      <c r="M72" s="442">
        <f t="shared" si="2"/>
        <v>2000000000000</v>
      </c>
      <c r="N72" s="444"/>
      <c r="O72" s="444"/>
      <c r="P72" s="444"/>
      <c r="Q72" s="444"/>
      <c r="R72" s="445"/>
      <c r="S72" s="445"/>
    </row>
    <row r="73" spans="2:19" ht="19.5">
      <c r="B73" s="427"/>
      <c r="C73" s="441" t="s">
        <v>258</v>
      </c>
      <c r="D73" s="441"/>
      <c r="E73" s="442">
        <f t="shared" si="0"/>
        <v>0</v>
      </c>
      <c r="F73" s="443"/>
      <c r="G73" s="442">
        <v>0</v>
      </c>
      <c r="H73" s="446"/>
      <c r="I73" s="442">
        <v>0</v>
      </c>
      <c r="J73" s="442"/>
      <c r="K73" s="442">
        <v>0</v>
      </c>
      <c r="L73" s="442"/>
      <c r="M73" s="442">
        <f t="shared" si="2"/>
        <v>0</v>
      </c>
      <c r="N73" s="444"/>
      <c r="O73" s="444"/>
      <c r="P73" s="444"/>
      <c r="Q73" s="444"/>
      <c r="R73" s="445"/>
      <c r="S73" s="445"/>
    </row>
    <row r="74" spans="2:19" ht="19.5">
      <c r="B74" s="427"/>
      <c r="C74" s="441" t="s">
        <v>259</v>
      </c>
      <c r="D74" s="441"/>
      <c r="E74" s="442">
        <f t="shared" si="0"/>
        <v>0</v>
      </c>
      <c r="F74" s="443"/>
      <c r="G74" s="442">
        <v>0</v>
      </c>
      <c r="H74" s="446"/>
      <c r="I74" s="442">
        <v>0</v>
      </c>
      <c r="J74" s="442"/>
      <c r="K74" s="442">
        <v>0</v>
      </c>
      <c r="L74" s="442"/>
      <c r="M74" s="442">
        <f t="shared" si="2"/>
        <v>0</v>
      </c>
      <c r="N74" s="444"/>
      <c r="O74" s="444"/>
      <c r="P74" s="444"/>
      <c r="Q74" s="444"/>
      <c r="R74" s="445"/>
      <c r="S74" s="445"/>
    </row>
    <row r="75" spans="2:19" ht="19.5">
      <c r="B75" s="427"/>
      <c r="C75" s="441" t="s">
        <v>261</v>
      </c>
      <c r="D75" s="441"/>
      <c r="E75" s="442">
        <f t="shared" si="0"/>
        <v>1700000000000</v>
      </c>
      <c r="F75" s="443"/>
      <c r="G75" s="442">
        <v>0</v>
      </c>
      <c r="H75" s="446"/>
      <c r="I75" s="442">
        <v>0</v>
      </c>
      <c r="J75" s="442"/>
      <c r="K75" s="442">
        <v>0</v>
      </c>
      <c r="L75" s="442"/>
      <c r="M75" s="442">
        <f t="shared" si="2"/>
        <v>1700000000000</v>
      </c>
      <c r="N75" s="444"/>
      <c r="O75" s="444"/>
      <c r="P75" s="444"/>
      <c r="Q75" s="444"/>
      <c r="R75" s="445"/>
      <c r="S75" s="445"/>
    </row>
    <row r="76" spans="2:19" ht="19.5">
      <c r="B76" s="427"/>
      <c r="C76" s="441" t="s">
        <v>263</v>
      </c>
      <c r="D76" s="441"/>
      <c r="E76" s="442">
        <f t="shared" si="0"/>
        <v>0</v>
      </c>
      <c r="F76" s="443"/>
      <c r="G76" s="442">
        <v>0</v>
      </c>
      <c r="H76" s="446"/>
      <c r="I76" s="442">
        <v>0</v>
      </c>
      <c r="J76" s="442"/>
      <c r="K76" s="442">
        <v>0</v>
      </c>
      <c r="L76" s="442"/>
      <c r="M76" s="442">
        <f t="shared" si="2"/>
        <v>0</v>
      </c>
      <c r="N76" s="444"/>
      <c r="O76" s="444"/>
      <c r="P76" s="444"/>
      <c r="Q76" s="444"/>
      <c r="R76" s="445"/>
      <c r="S76" s="445"/>
    </row>
    <row r="77" spans="2:19" ht="19.5">
      <c r="B77" s="427"/>
      <c r="C77" s="441" t="s">
        <v>264</v>
      </c>
      <c r="D77" s="441"/>
      <c r="E77" s="442">
        <f t="shared" si="0"/>
        <v>2000000000000</v>
      </c>
      <c r="F77" s="443"/>
      <c r="G77" s="442">
        <v>0</v>
      </c>
      <c r="H77" s="446"/>
      <c r="I77" s="442">
        <v>0</v>
      </c>
      <c r="J77" s="442"/>
      <c r="K77" s="442">
        <v>0</v>
      </c>
      <c r="L77" s="442"/>
      <c r="M77" s="442">
        <f t="shared" si="2"/>
        <v>2000000000000</v>
      </c>
      <c r="N77" s="444"/>
      <c r="O77" s="444"/>
      <c r="P77" s="444"/>
      <c r="Q77" s="444"/>
      <c r="R77" s="445"/>
      <c r="S77" s="445"/>
    </row>
    <row r="78" spans="2:19" ht="19.5">
      <c r="B78" s="427"/>
      <c r="C78" s="441" t="s">
        <v>265</v>
      </c>
      <c r="D78" s="441"/>
      <c r="E78" s="442">
        <f t="shared" si="0"/>
        <v>0</v>
      </c>
      <c r="F78" s="443"/>
      <c r="G78" s="442">
        <v>0</v>
      </c>
      <c r="H78" s="446"/>
      <c r="I78" s="442">
        <v>0</v>
      </c>
      <c r="J78" s="442"/>
      <c r="K78" s="442">
        <v>0</v>
      </c>
      <c r="L78" s="442"/>
      <c r="M78" s="442">
        <f t="shared" si="2"/>
        <v>0</v>
      </c>
      <c r="N78" s="444"/>
      <c r="O78" s="444"/>
      <c r="P78" s="444"/>
      <c r="Q78" s="444"/>
      <c r="R78" s="445"/>
      <c r="S78" s="445"/>
    </row>
    <row r="79" spans="2:19" ht="19.5">
      <c r="B79" s="427"/>
      <c r="C79" s="441" t="s">
        <v>266</v>
      </c>
      <c r="D79" s="441"/>
      <c r="E79" s="442">
        <f t="shared" si="0"/>
        <v>4525708886</v>
      </c>
      <c r="F79" s="443"/>
      <c r="G79" s="442">
        <v>0</v>
      </c>
      <c r="H79" s="446"/>
      <c r="I79" s="442">
        <v>0</v>
      </c>
      <c r="J79" s="442"/>
      <c r="K79" s="442">
        <v>0</v>
      </c>
      <c r="L79" s="442"/>
      <c r="M79" s="442">
        <f>SUM(E79:K79)</f>
        <v>4525708886</v>
      </c>
      <c r="N79" s="444"/>
      <c r="O79" s="444"/>
      <c r="P79" s="444"/>
      <c r="Q79" s="444"/>
      <c r="R79" s="445"/>
      <c r="S79" s="445"/>
    </row>
    <row r="80" spans="2:19" ht="19.5">
      <c r="B80" s="427"/>
      <c r="C80" s="441" t="s">
        <v>267</v>
      </c>
      <c r="D80" s="441"/>
      <c r="E80" s="442">
        <f t="shared" si="0"/>
        <v>0</v>
      </c>
      <c r="F80" s="443"/>
      <c r="G80" s="442">
        <v>0</v>
      </c>
      <c r="H80" s="446"/>
      <c r="I80" s="442">
        <v>0</v>
      </c>
      <c r="J80" s="442"/>
      <c r="K80" s="442">
        <v>0</v>
      </c>
      <c r="L80" s="442"/>
      <c r="M80" s="442">
        <f>SUM(E80:K80)</f>
        <v>0</v>
      </c>
      <c r="N80" s="444"/>
      <c r="O80" s="444"/>
      <c r="P80" s="444"/>
      <c r="Q80" s="444"/>
      <c r="R80" s="445"/>
      <c r="S80" s="445"/>
    </row>
    <row r="81" spans="2:19" ht="35.25" customHeight="1">
      <c r="B81" s="427"/>
      <c r="C81" s="447" t="s">
        <v>297</v>
      </c>
      <c r="D81" s="441"/>
      <c r="E81" s="448">
        <f>SUM(E65:E80)</f>
        <v>10404525708886</v>
      </c>
      <c r="F81" s="443"/>
      <c r="G81" s="448">
        <f>SUM(F65:G79)</f>
        <v>0</v>
      </c>
      <c r="H81" s="449"/>
      <c r="I81" s="448">
        <f>SUM(H65:I79)</f>
        <v>0</v>
      </c>
      <c r="J81" s="443"/>
      <c r="K81" s="448">
        <f>SUM(J65:K79)</f>
        <v>0</v>
      </c>
      <c r="L81" s="443"/>
      <c r="M81" s="448">
        <f>SUM(E81:K81)</f>
        <v>10404525708886</v>
      </c>
      <c r="N81" s="444"/>
      <c r="O81" s="444"/>
      <c r="P81" s="444"/>
      <c r="Q81" s="444"/>
      <c r="R81" s="445"/>
      <c r="S81" s="445"/>
    </row>
    <row r="82" spans="2:19" ht="19.5" customHeight="1">
      <c r="B82" s="427"/>
      <c r="C82" s="450" t="s">
        <v>274</v>
      </c>
      <c r="D82" s="441"/>
      <c r="E82" s="451">
        <v>0</v>
      </c>
      <c r="F82" s="443"/>
      <c r="G82" s="451">
        <v>0</v>
      </c>
      <c r="H82" s="446"/>
      <c r="I82" s="451">
        <v>0</v>
      </c>
      <c r="J82" s="442"/>
      <c r="K82" s="451">
        <v>0</v>
      </c>
      <c r="L82" s="442"/>
      <c r="M82" s="451">
        <f>SUM(E82:K82)</f>
        <v>0</v>
      </c>
      <c r="N82" s="444"/>
      <c r="O82" s="444"/>
      <c r="P82" s="444"/>
      <c r="Q82" s="444"/>
      <c r="R82" s="445"/>
      <c r="S82" s="445"/>
    </row>
    <row r="83" spans="2:19" ht="30.75" customHeight="1">
      <c r="B83" s="427"/>
      <c r="C83" s="452" t="s">
        <v>298</v>
      </c>
      <c r="D83" s="441"/>
      <c r="E83" s="449">
        <f>SUM(E81:E82)</f>
        <v>10404525708886</v>
      </c>
      <c r="F83" s="443"/>
      <c r="G83" s="449">
        <f>SUM(G81:G82)</f>
        <v>0</v>
      </c>
      <c r="H83" s="449"/>
      <c r="I83" s="449">
        <f>SUM(I81:I82)</f>
        <v>0</v>
      </c>
      <c r="J83" s="443"/>
      <c r="K83" s="449">
        <f>SUM(K81:K82)</f>
        <v>0</v>
      </c>
      <c r="L83" s="443"/>
      <c r="M83" s="449">
        <f>SUM(M81:M82)</f>
        <v>10404525708886</v>
      </c>
      <c r="N83" s="444"/>
      <c r="O83" s="444"/>
      <c r="P83" s="444"/>
      <c r="Q83" s="444"/>
      <c r="R83" s="445"/>
      <c r="S83" s="445"/>
    </row>
    <row r="84" spans="2:19" ht="19.5">
      <c r="B84" s="427"/>
      <c r="C84" s="441" t="s">
        <v>299</v>
      </c>
      <c r="D84" s="441"/>
      <c r="E84" s="442">
        <f>Q36</f>
        <v>0</v>
      </c>
      <c r="F84" s="443"/>
      <c r="G84" s="442">
        <v>0</v>
      </c>
      <c r="H84" s="446">
        <v>0</v>
      </c>
      <c r="I84" s="442">
        <v>0</v>
      </c>
      <c r="J84" s="442">
        <v>0</v>
      </c>
      <c r="K84" s="442">
        <v>0</v>
      </c>
      <c r="L84" s="442"/>
      <c r="M84" s="442">
        <f t="shared" si="2"/>
        <v>0</v>
      </c>
      <c r="N84" s="444"/>
      <c r="O84" s="444"/>
      <c r="P84" s="444"/>
      <c r="Q84" s="444"/>
      <c r="R84" s="445"/>
      <c r="S84" s="445"/>
    </row>
    <row r="85" spans="2:19" ht="20.25" thickBot="1">
      <c r="B85" s="427"/>
      <c r="C85" s="441" t="s">
        <v>300</v>
      </c>
      <c r="D85" s="441"/>
      <c r="E85" s="442">
        <f>Q37</f>
        <v>0</v>
      </c>
      <c r="F85" s="443"/>
      <c r="G85" s="442">
        <v>0</v>
      </c>
      <c r="H85" s="446">
        <v>0</v>
      </c>
      <c r="I85" s="442">
        <v>0</v>
      </c>
      <c r="J85" s="442">
        <v>0</v>
      </c>
      <c r="K85" s="442">
        <v>0</v>
      </c>
      <c r="L85" s="442"/>
      <c r="M85" s="442">
        <f t="shared" si="2"/>
        <v>0</v>
      </c>
      <c r="N85" s="444"/>
      <c r="O85" s="444"/>
      <c r="P85" s="444"/>
      <c r="Q85" s="444"/>
      <c r="R85" s="445"/>
      <c r="S85" s="445"/>
    </row>
    <row r="86" spans="2:22" ht="21.75" thickBot="1">
      <c r="B86" s="427"/>
      <c r="C86" s="453" t="s">
        <v>301</v>
      </c>
      <c r="D86" s="441"/>
      <c r="E86" s="454">
        <f>SUM(E83:E85)</f>
        <v>10404525708886</v>
      </c>
      <c r="F86" s="443"/>
      <c r="G86" s="454">
        <f>SUM(G83:G85)</f>
        <v>0</v>
      </c>
      <c r="H86" s="449"/>
      <c r="I86" s="454">
        <f>SUM(I83:I85)</f>
        <v>0</v>
      </c>
      <c r="J86" s="443"/>
      <c r="K86" s="454">
        <f>SUM(K83:K85)</f>
        <v>0</v>
      </c>
      <c r="L86" s="443"/>
      <c r="M86" s="454">
        <f>SUM(M83:M85)</f>
        <v>10404525708886</v>
      </c>
      <c r="N86" s="444"/>
      <c r="O86" s="444"/>
      <c r="P86" s="444"/>
      <c r="Q86" s="444"/>
      <c r="R86" s="445"/>
      <c r="S86" s="445"/>
      <c r="V86" s="405">
        <f>Q38-M86</f>
        <v>0</v>
      </c>
    </row>
    <row r="87" spans="2:22" ht="22.5" thickBot="1" thickTop="1">
      <c r="B87" s="427"/>
      <c r="C87" s="453" t="s">
        <v>302</v>
      </c>
      <c r="D87" s="441"/>
      <c r="E87" s="455">
        <f>S27</f>
        <v>19697105479452</v>
      </c>
      <c r="F87" s="443"/>
      <c r="G87" s="455">
        <v>0</v>
      </c>
      <c r="H87" s="449"/>
      <c r="I87" s="455">
        <v>0</v>
      </c>
      <c r="J87" s="443"/>
      <c r="K87" s="455">
        <v>0</v>
      </c>
      <c r="L87" s="443"/>
      <c r="M87" s="455">
        <f t="shared" si="2"/>
        <v>19697105479452</v>
      </c>
      <c r="N87" s="444"/>
      <c r="O87" s="444"/>
      <c r="P87" s="444"/>
      <c r="Q87" s="444"/>
      <c r="R87" s="445"/>
      <c r="S87" s="445"/>
      <c r="V87" s="456">
        <f>S38-M87</f>
        <v>0</v>
      </c>
    </row>
    <row r="88" spans="2:19" ht="36.75" customHeight="1" thickTop="1">
      <c r="B88" s="457"/>
      <c r="C88" s="458"/>
      <c r="D88" s="458"/>
      <c r="E88" s="458"/>
      <c r="F88" s="458"/>
      <c r="G88" s="458"/>
      <c r="H88" s="458"/>
      <c r="I88" s="458"/>
      <c r="J88" s="458"/>
      <c r="K88" s="458"/>
      <c r="L88" s="458"/>
      <c r="M88" s="458"/>
      <c r="N88" s="458"/>
      <c r="O88" s="458"/>
      <c r="P88" s="458"/>
      <c r="Q88" s="458"/>
      <c r="R88" s="458"/>
      <c r="S88" s="458"/>
    </row>
    <row r="89" spans="1:19" ht="19.5">
      <c r="A89" s="530">
        <v>20</v>
      </c>
      <c r="B89" s="530"/>
      <c r="C89" s="530"/>
      <c r="D89" s="530"/>
      <c r="E89" s="530"/>
      <c r="F89" s="530"/>
      <c r="G89" s="530"/>
      <c r="H89" s="530"/>
      <c r="I89" s="530"/>
      <c r="J89" s="530"/>
      <c r="K89" s="530"/>
      <c r="L89" s="530"/>
      <c r="M89" s="530"/>
      <c r="N89" s="530"/>
      <c r="O89" s="530"/>
      <c r="P89" s="530"/>
      <c r="Q89" s="530"/>
      <c r="R89" s="530"/>
      <c r="S89" s="530"/>
    </row>
    <row r="90" ht="13.5" customHeight="1"/>
  </sheetData>
  <sheetProtection/>
  <mergeCells count="10">
    <mergeCell ref="C40:M40"/>
    <mergeCell ref="C42:M42"/>
    <mergeCell ref="E62:M62"/>
    <mergeCell ref="A89:S89"/>
    <mergeCell ref="C1:S1"/>
    <mergeCell ref="C2:S2"/>
    <mergeCell ref="C3:S3"/>
    <mergeCell ref="Q8:S8"/>
    <mergeCell ref="O9:Q9"/>
    <mergeCell ref="C39:M39"/>
  </mergeCells>
  <printOptions/>
  <pageMargins left="0.1" right="0.55" top="0.25" bottom="0.25" header="0.3" footer="0.3"/>
  <pageSetup fitToHeight="1" fitToWidth="1" horizontalDpi="600" verticalDpi="600" orientation="portrait" paperSize="9" scale="42" r:id="rId1"/>
</worksheet>
</file>

<file path=xl/worksheets/sheet6.xml><?xml version="1.0" encoding="utf-8"?>
<worksheet xmlns="http://schemas.openxmlformats.org/spreadsheetml/2006/main" xmlns:r="http://schemas.openxmlformats.org/officeDocument/2006/relationships">
  <dimension ref="A1:C8"/>
  <sheetViews>
    <sheetView rightToLeft="1" view="pageBreakPreview" zoomScale="150" zoomScaleNormal="170" zoomScaleSheetLayoutView="150" zoomScalePageLayoutView="0" workbookViewId="0" topLeftCell="A1">
      <selection activeCell="E6" sqref="E6"/>
    </sheetView>
  </sheetViews>
  <sheetFormatPr defaultColWidth="9.140625" defaultRowHeight="12.75"/>
  <cols>
    <col min="1" max="1" width="37.7109375" style="0" customWidth="1"/>
    <col min="2" max="2" width="12.421875" style="0" customWidth="1"/>
    <col min="3" max="3" width="12.8515625" style="0" customWidth="1"/>
    <col min="5" max="5" width="14.8515625" style="0" bestFit="1" customWidth="1"/>
  </cols>
  <sheetData>
    <row r="1" spans="1:3" ht="43.5" customHeight="1" thickBot="1">
      <c r="A1" s="515" t="s">
        <v>336</v>
      </c>
      <c r="B1" s="537"/>
      <c r="C1" s="537"/>
    </row>
    <row r="2" spans="1:3" ht="17.25" thickBot="1" thickTop="1">
      <c r="A2" s="22" t="s">
        <v>37</v>
      </c>
      <c r="B2" s="460">
        <v>1397</v>
      </c>
      <c r="C2" s="460">
        <v>1398</v>
      </c>
    </row>
    <row r="3" spans="1:3" ht="17.25" thickBot="1" thickTop="1">
      <c r="A3" s="4" t="s">
        <v>337</v>
      </c>
      <c r="B3" s="8">
        <v>941092.758379323</v>
      </c>
      <c r="C3" s="8">
        <v>1095720.16441234</v>
      </c>
    </row>
    <row r="4" spans="1:3" ht="16.5" thickBot="1">
      <c r="A4" s="4" t="s">
        <v>338</v>
      </c>
      <c r="B4" s="8">
        <v>939635.446198341</v>
      </c>
      <c r="C4" s="8">
        <v>1110388.63954353</v>
      </c>
    </row>
    <row r="5" spans="1:3" ht="16.5" thickBot="1">
      <c r="A5" s="4" t="s">
        <v>339</v>
      </c>
      <c r="B5" s="8">
        <v>625694.370846934</v>
      </c>
      <c r="C5" s="8">
        <v>699346.580172903</v>
      </c>
    </row>
    <row r="6" spans="1:3" ht="16.5" thickBot="1">
      <c r="A6" s="4" t="s">
        <v>340</v>
      </c>
      <c r="B6" s="8">
        <v>15905.639261132</v>
      </c>
      <c r="C6" s="8">
        <v>13253.032898624</v>
      </c>
    </row>
    <row r="7" spans="1:3" ht="16.5" thickBot="1">
      <c r="A7" s="4" t="s">
        <v>46</v>
      </c>
      <c r="B7" s="254">
        <v>252426.54588362</v>
      </c>
      <c r="C7" s="8">
        <v>320995.090569174</v>
      </c>
    </row>
    <row r="8" spans="1:3" ht="16.5" thickTop="1">
      <c r="A8" s="526" t="s">
        <v>333</v>
      </c>
      <c r="B8" s="526"/>
      <c r="C8" s="526"/>
    </row>
  </sheetData>
  <sheetProtection/>
  <mergeCells count="2">
    <mergeCell ref="A1:C1"/>
    <mergeCell ref="A8:C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1"/>
  </sheetPr>
  <dimension ref="A1:Q27"/>
  <sheetViews>
    <sheetView rightToLeft="1" zoomScalePageLayoutView="0" workbookViewId="0" topLeftCell="A10">
      <selection activeCell="K10" sqref="K10"/>
    </sheetView>
  </sheetViews>
  <sheetFormatPr defaultColWidth="9.140625" defaultRowHeight="12.75"/>
  <cols>
    <col min="1" max="1" width="19.421875" style="36" customWidth="1"/>
    <col min="2" max="3" width="22.421875" style="36" bestFit="1" customWidth="1"/>
    <col min="4" max="4" width="2.140625" style="78" customWidth="1"/>
    <col min="5" max="5" width="6.421875" style="36" customWidth="1"/>
    <col min="6" max="6" width="10.421875" style="36" bestFit="1" customWidth="1"/>
    <col min="7" max="7" width="10.421875" style="36" customWidth="1"/>
    <col min="8" max="8" width="10.421875" style="40" bestFit="1" customWidth="1"/>
    <col min="9" max="9" width="2.7109375" style="36" customWidth="1"/>
    <col min="10" max="10" width="15.421875" style="36" bestFit="1" customWidth="1"/>
    <col min="11" max="12" width="19.421875" style="36" bestFit="1" customWidth="1"/>
    <col min="13" max="13" width="1.7109375" style="36" customWidth="1"/>
    <col min="14" max="14" width="6.7109375" style="36" bestFit="1" customWidth="1"/>
    <col min="15" max="15" width="13.421875" style="36" customWidth="1"/>
    <col min="16" max="16" width="15.7109375" style="36" customWidth="1"/>
    <col min="17" max="17" width="6.7109375" style="36" bestFit="1" customWidth="1"/>
    <col min="18" max="18" width="2.421875" style="36" customWidth="1"/>
    <col min="19" max="19" width="14.140625" style="36" customWidth="1"/>
    <col min="20" max="20" width="16.57421875" style="36" bestFit="1" customWidth="1"/>
    <col min="21" max="21" width="16.57421875" style="36" customWidth="1"/>
    <col min="22" max="22" width="15.421875" style="36" bestFit="1" customWidth="1"/>
    <col min="23" max="23" width="15.421875" style="36" customWidth="1"/>
    <col min="24" max="24" width="10.421875" style="36" bestFit="1" customWidth="1"/>
    <col min="25" max="25" width="12.28125" style="36" bestFit="1" customWidth="1"/>
    <col min="26" max="26" width="10.421875" style="36" bestFit="1" customWidth="1"/>
    <col min="27" max="16384" width="9.140625" style="36" customWidth="1"/>
  </cols>
  <sheetData>
    <row r="1" spans="1:16" ht="14.25" customHeight="1">
      <c r="A1" s="538">
        <v>1398</v>
      </c>
      <c r="B1" s="538"/>
      <c r="C1" s="538"/>
      <c r="D1" s="538"/>
      <c r="E1" s="538"/>
      <c r="F1" s="538"/>
      <c r="G1" s="538"/>
      <c r="H1" s="539"/>
      <c r="J1" s="540">
        <v>1397</v>
      </c>
      <c r="K1" s="540"/>
      <c r="L1" s="540"/>
      <c r="M1" s="540"/>
      <c r="N1" s="540"/>
      <c r="O1" s="540"/>
      <c r="P1" s="540"/>
    </row>
    <row r="2" spans="1:12" ht="24" customHeight="1" thickBot="1">
      <c r="A2" s="37"/>
      <c r="B2" s="38" t="s">
        <v>89</v>
      </c>
      <c r="C2" s="38" t="s">
        <v>90</v>
      </c>
      <c r="D2" s="39"/>
      <c r="J2" s="41"/>
      <c r="K2" s="38" t="s">
        <v>89</v>
      </c>
      <c r="L2" s="38" t="s">
        <v>90</v>
      </c>
    </row>
    <row r="3" spans="1:17" ht="25.5" customHeight="1" thickBot="1">
      <c r="A3" s="42" t="s">
        <v>91</v>
      </c>
      <c r="B3" s="259">
        <v>2818561321.17</v>
      </c>
      <c r="C3" s="259">
        <v>2873802846.96</v>
      </c>
      <c r="D3" s="43"/>
      <c r="E3" s="541" t="s">
        <v>92</v>
      </c>
      <c r="F3" s="542"/>
      <c r="G3" s="542"/>
      <c r="H3" s="543"/>
      <c r="J3" s="44" t="s">
        <v>91</v>
      </c>
      <c r="K3" s="260">
        <v>2310863622.1099997</v>
      </c>
      <c r="L3" s="260">
        <v>2266888926.23</v>
      </c>
      <c r="N3" s="544" t="s">
        <v>93</v>
      </c>
      <c r="O3" s="545"/>
      <c r="P3" s="545"/>
      <c r="Q3" s="546"/>
    </row>
    <row r="4" spans="1:17" ht="20.25" customHeight="1" thickBot="1">
      <c r="A4" s="45" t="s">
        <v>94</v>
      </c>
      <c r="B4" s="45">
        <f>B3*G5</f>
        <v>253670518905300</v>
      </c>
      <c r="C4" s="45">
        <f>C3*G5</f>
        <v>258642256226400</v>
      </c>
      <c r="D4" s="43"/>
      <c r="E4" s="46" t="s">
        <v>95</v>
      </c>
      <c r="F4" s="47" t="s">
        <v>96</v>
      </c>
      <c r="G4" s="547" t="s">
        <v>97</v>
      </c>
      <c r="H4" s="548"/>
      <c r="J4" s="45" t="s">
        <v>94</v>
      </c>
      <c r="K4" s="45">
        <f>K3*P5</f>
        <v>173314771658249.97</v>
      </c>
      <c r="L4" s="45">
        <f>L3*P5</f>
        <v>170016669467250</v>
      </c>
      <c r="N4" s="48" t="s">
        <v>95</v>
      </c>
      <c r="O4" s="49" t="s">
        <v>96</v>
      </c>
      <c r="P4" s="549" t="s">
        <v>97</v>
      </c>
      <c r="Q4" s="550"/>
    </row>
    <row r="5" spans="1:17" ht="18">
      <c r="A5" s="42" t="s">
        <v>98</v>
      </c>
      <c r="B5" s="259">
        <v>2391971.84</v>
      </c>
      <c r="C5" s="259">
        <v>2675064.4299999997</v>
      </c>
      <c r="D5" s="43"/>
      <c r="E5" s="50">
        <v>1</v>
      </c>
      <c r="F5" s="51" t="s">
        <v>99</v>
      </c>
      <c r="G5" s="52">
        <v>90000</v>
      </c>
      <c r="H5" s="53"/>
      <c r="J5" s="44" t="s">
        <v>98</v>
      </c>
      <c r="K5" s="260">
        <v>1900803.2999999998</v>
      </c>
      <c r="L5" s="260">
        <v>1900803.2999999998</v>
      </c>
      <c r="N5" s="54">
        <v>1</v>
      </c>
      <c r="O5" s="55" t="s">
        <v>99</v>
      </c>
      <c r="P5" s="56">
        <v>75000</v>
      </c>
      <c r="Q5" s="57"/>
    </row>
    <row r="6" spans="1:17" ht="18">
      <c r="A6" s="45" t="s">
        <v>94</v>
      </c>
      <c r="B6" s="45">
        <f>B5*G7</f>
        <v>268022836643.84</v>
      </c>
      <c r="C6" s="45">
        <f>C5*G7</f>
        <v>299743644445.93</v>
      </c>
      <c r="D6" s="43"/>
      <c r="E6" s="58">
        <v>2</v>
      </c>
      <c r="F6" s="59" t="s">
        <v>100</v>
      </c>
      <c r="G6" s="60">
        <v>102000</v>
      </c>
      <c r="H6" s="61"/>
      <c r="J6" s="45" t="s">
        <v>94</v>
      </c>
      <c r="K6" s="45">
        <f>K5*P7</f>
        <v>189306703056.9</v>
      </c>
      <c r="L6" s="45">
        <f>L5*P7</f>
        <v>189306703056.9</v>
      </c>
      <c r="N6" s="62">
        <v>2</v>
      </c>
      <c r="O6" s="63" t="s">
        <v>100</v>
      </c>
      <c r="P6" s="64">
        <v>85104</v>
      </c>
      <c r="Q6" s="57"/>
    </row>
    <row r="7" spans="1:17" ht="18">
      <c r="A7" s="42" t="s">
        <v>101</v>
      </c>
      <c r="B7" s="259">
        <v>6092654</v>
      </c>
      <c r="C7" s="259">
        <v>3315663.9200000004</v>
      </c>
      <c r="D7" s="43"/>
      <c r="E7" s="58">
        <v>3</v>
      </c>
      <c r="F7" s="59" t="s">
        <v>102</v>
      </c>
      <c r="G7" s="60">
        <v>112051</v>
      </c>
      <c r="H7" s="61"/>
      <c r="J7" s="44" t="s">
        <v>101</v>
      </c>
      <c r="K7" s="260">
        <v>18140229.28</v>
      </c>
      <c r="L7" s="260">
        <v>17903832.46</v>
      </c>
      <c r="N7" s="54">
        <v>3</v>
      </c>
      <c r="O7" s="55" t="s">
        <v>102</v>
      </c>
      <c r="P7" s="56">
        <v>99593</v>
      </c>
      <c r="Q7" s="57"/>
    </row>
    <row r="8" spans="1:17" ht="21">
      <c r="A8" s="45" t="s">
        <v>94</v>
      </c>
      <c r="B8" s="45">
        <f>B7*G8</f>
        <v>587898462422</v>
      </c>
      <c r="C8" s="45">
        <f>C7*G8</f>
        <v>319938358632.56006</v>
      </c>
      <c r="D8" s="43"/>
      <c r="E8" s="58">
        <v>4</v>
      </c>
      <c r="F8" s="59" t="s">
        <v>103</v>
      </c>
      <c r="G8" s="60">
        <v>96493</v>
      </c>
      <c r="H8" s="61"/>
      <c r="J8" s="45" t="s">
        <v>94</v>
      </c>
      <c r="K8" s="45">
        <f>K7*P8</f>
        <v>1359809727058.08</v>
      </c>
      <c r="L8" s="45">
        <f>L7*P8</f>
        <v>1342089185034.06</v>
      </c>
      <c r="N8" s="62">
        <v>4</v>
      </c>
      <c r="O8" s="63" t="s">
        <v>103</v>
      </c>
      <c r="P8" s="64">
        <v>74961</v>
      </c>
      <c r="Q8" s="57"/>
    </row>
    <row r="9" spans="1:17" ht="18">
      <c r="A9" s="42" t="s">
        <v>104</v>
      </c>
      <c r="B9" s="259">
        <v>11014324934.369999</v>
      </c>
      <c r="C9" s="259">
        <v>8983771639.41</v>
      </c>
      <c r="D9" s="43"/>
      <c r="E9" s="58">
        <v>5</v>
      </c>
      <c r="F9" s="59" t="s">
        <v>105</v>
      </c>
      <c r="G9" s="60">
        <v>86268</v>
      </c>
      <c r="H9" s="61">
        <f>G9/100</f>
        <v>862.68</v>
      </c>
      <c r="J9" s="44" t="s">
        <v>104</v>
      </c>
      <c r="K9" s="260">
        <v>17758281446.410004</v>
      </c>
      <c r="L9" s="260">
        <v>17745791042.489998</v>
      </c>
      <c r="N9" s="54">
        <v>5</v>
      </c>
      <c r="O9" s="55" t="s">
        <v>105</v>
      </c>
      <c r="P9" s="56">
        <v>67407</v>
      </c>
      <c r="Q9" s="65">
        <f>P9/100</f>
        <v>674.07</v>
      </c>
    </row>
    <row r="10" spans="1:17" ht="18">
      <c r="A10" s="45" t="s">
        <v>94</v>
      </c>
      <c r="B10" s="45">
        <f>B9*G20</f>
        <v>13778920492896.87</v>
      </c>
      <c r="C10" s="45">
        <f>C9*G20</f>
        <v>11238698320901.91</v>
      </c>
      <c r="D10" s="43"/>
      <c r="E10" s="58">
        <v>6</v>
      </c>
      <c r="F10" s="59" t="s">
        <v>106</v>
      </c>
      <c r="G10" s="60">
        <v>25182</v>
      </c>
      <c r="H10" s="61"/>
      <c r="J10" s="45" t="s">
        <v>94</v>
      </c>
      <c r="K10" s="45">
        <f>K9*P20</f>
        <v>19498593028158.184</v>
      </c>
      <c r="L10" s="45">
        <f>L9*P20</f>
        <v>19484878564654.02</v>
      </c>
      <c r="N10" s="62">
        <v>6</v>
      </c>
      <c r="O10" s="63" t="s">
        <v>106</v>
      </c>
      <c r="P10" s="64">
        <v>20423</v>
      </c>
      <c r="Q10" s="57"/>
    </row>
    <row r="11" spans="1:17" ht="18">
      <c r="A11" s="42" t="s">
        <v>107</v>
      </c>
      <c r="B11" s="259">
        <v>7112893375.43</v>
      </c>
      <c r="C11" s="259">
        <v>531962680.42</v>
      </c>
      <c r="D11" s="43"/>
      <c r="E11" s="58">
        <v>7</v>
      </c>
      <c r="F11" s="59" t="s">
        <v>108</v>
      </c>
      <c r="G11" s="60">
        <v>55632</v>
      </c>
      <c r="H11" s="61"/>
      <c r="J11" s="44" t="s">
        <v>107</v>
      </c>
      <c r="K11" s="260">
        <v>6979310373.809999</v>
      </c>
      <c r="L11" s="260">
        <v>7175400114.909999</v>
      </c>
      <c r="N11" s="54">
        <v>7</v>
      </c>
      <c r="O11" s="55" t="s">
        <v>108</v>
      </c>
      <c r="P11" s="56">
        <v>53291</v>
      </c>
      <c r="Q11" s="57"/>
    </row>
    <row r="12" spans="1:17" ht="18">
      <c r="A12" s="45" t="s">
        <v>94</v>
      </c>
      <c r="B12" s="45">
        <f>B11*H9</f>
        <v>6136150857115.952</v>
      </c>
      <c r="C12" s="45">
        <f>C11*H9</f>
        <v>458913565144.7256</v>
      </c>
      <c r="D12" s="43"/>
      <c r="E12" s="58">
        <v>8</v>
      </c>
      <c r="F12" s="59" t="s">
        <v>109</v>
      </c>
      <c r="G12" s="60">
        <v>65185</v>
      </c>
      <c r="H12" s="61"/>
      <c r="J12" s="45" t="s">
        <v>94</v>
      </c>
      <c r="K12" s="45">
        <f>K11*Q9</f>
        <v>4704543743674.106</v>
      </c>
      <c r="L12" s="45">
        <f>L11*Q9</f>
        <v>4836721955457.384</v>
      </c>
      <c r="N12" s="62">
        <v>8</v>
      </c>
      <c r="O12" s="63" t="s">
        <v>109</v>
      </c>
      <c r="P12" s="64">
        <v>56261</v>
      </c>
      <c r="Q12" s="57"/>
    </row>
    <row r="13" spans="1:17" ht="18">
      <c r="A13" s="42" t="s">
        <v>106</v>
      </c>
      <c r="B13" s="259">
        <v>377976129.5</v>
      </c>
      <c r="C13" s="259">
        <v>652347187.03</v>
      </c>
      <c r="D13" s="43"/>
      <c r="E13" s="58">
        <v>9</v>
      </c>
      <c r="F13" s="59" t="s">
        <v>110</v>
      </c>
      <c r="G13" s="60">
        <v>9375</v>
      </c>
      <c r="H13" s="61"/>
      <c r="J13" s="44" t="s">
        <v>106</v>
      </c>
      <c r="K13" s="260">
        <v>749446784.49</v>
      </c>
      <c r="L13" s="260">
        <v>763086156.98</v>
      </c>
      <c r="N13" s="54">
        <v>9</v>
      </c>
      <c r="O13" s="55" t="s">
        <v>110</v>
      </c>
      <c r="P13" s="56">
        <v>8129</v>
      </c>
      <c r="Q13" s="57"/>
    </row>
    <row r="14" spans="1:17" ht="18">
      <c r="A14" s="45" t="s">
        <v>94</v>
      </c>
      <c r="B14" s="45">
        <f>B13*G10</f>
        <v>9518194893069</v>
      </c>
      <c r="C14" s="45">
        <f>C13*G10</f>
        <v>16427406863789.459</v>
      </c>
      <c r="D14" s="43"/>
      <c r="E14" s="58">
        <v>10</v>
      </c>
      <c r="F14" s="59" t="s">
        <v>111</v>
      </c>
      <c r="G14" s="60">
        <v>8836</v>
      </c>
      <c r="H14" s="61"/>
      <c r="J14" s="45" t="s">
        <v>94</v>
      </c>
      <c r="K14" s="45">
        <f>K13*P10</f>
        <v>15305951679639.27</v>
      </c>
      <c r="L14" s="45">
        <f>L13*P10</f>
        <v>15584508584002.541</v>
      </c>
      <c r="N14" s="62">
        <v>10</v>
      </c>
      <c r="O14" s="63" t="s">
        <v>111</v>
      </c>
      <c r="P14" s="64">
        <v>8779</v>
      </c>
      <c r="Q14" s="57"/>
    </row>
    <row r="15" spans="1:17" ht="18">
      <c r="A15" s="42" t="s">
        <v>112</v>
      </c>
      <c r="B15" s="259">
        <v>62872259.25000001</v>
      </c>
      <c r="C15" s="259">
        <v>23270677.31</v>
      </c>
      <c r="D15" s="43"/>
      <c r="E15" s="58">
        <v>11</v>
      </c>
      <c r="F15" s="59" t="s">
        <v>113</v>
      </c>
      <c r="G15" s="60">
        <v>13651</v>
      </c>
      <c r="H15" s="61"/>
      <c r="J15" s="44" t="s">
        <v>112</v>
      </c>
      <c r="K15" s="260">
        <v>303991038.55</v>
      </c>
      <c r="L15" s="260">
        <v>303984886.03</v>
      </c>
      <c r="N15" s="54">
        <v>11</v>
      </c>
      <c r="O15" s="55" t="s">
        <v>113</v>
      </c>
      <c r="P15" s="56">
        <v>11405</v>
      </c>
      <c r="Q15" s="57"/>
    </row>
    <row r="16" spans="1:17" ht="18">
      <c r="A16" s="45" t="s">
        <v>94</v>
      </c>
      <c r="B16" s="45">
        <f>B15*G19</f>
        <v>907875423570.0001</v>
      </c>
      <c r="C16" s="45">
        <f>C15*G19</f>
        <v>336028580356.39996</v>
      </c>
      <c r="D16" s="43"/>
      <c r="E16" s="58">
        <v>12</v>
      </c>
      <c r="F16" s="59" t="s">
        <v>114</v>
      </c>
      <c r="G16" s="60">
        <v>24663</v>
      </c>
      <c r="H16" s="61"/>
      <c r="J16" s="45" t="s">
        <v>94</v>
      </c>
      <c r="K16" s="45">
        <f>K15*P19</f>
        <v>4171061039944.5503</v>
      </c>
      <c r="L16" s="45">
        <f>L15*P19</f>
        <v>4170976621217.6294</v>
      </c>
      <c r="N16" s="62">
        <v>12</v>
      </c>
      <c r="O16" s="63" t="s">
        <v>114</v>
      </c>
      <c r="P16" s="64">
        <v>20002</v>
      </c>
      <c r="Q16" s="57"/>
    </row>
    <row r="17" spans="1:17" ht="21">
      <c r="A17" s="42" t="s">
        <v>100</v>
      </c>
      <c r="B17" s="259">
        <v>6487417656.549999</v>
      </c>
      <c r="C17" s="259">
        <v>6687399466.440001</v>
      </c>
      <c r="D17" s="43"/>
      <c r="E17" s="58">
        <v>13</v>
      </c>
      <c r="F17" s="59" t="s">
        <v>115</v>
      </c>
      <c r="G17" s="60">
        <v>74873</v>
      </c>
      <c r="H17" s="61">
        <f>G17/1000</f>
        <v>74.873</v>
      </c>
      <c r="J17" s="44" t="s">
        <v>100</v>
      </c>
      <c r="K17" s="260">
        <v>7240416878.82</v>
      </c>
      <c r="L17" s="260">
        <v>7265953277.690001</v>
      </c>
      <c r="N17" s="54">
        <v>13</v>
      </c>
      <c r="O17" s="55" t="s">
        <v>115</v>
      </c>
      <c r="P17" s="56">
        <v>66350</v>
      </c>
      <c r="Q17" s="65">
        <f>P17/1000</f>
        <v>66.35</v>
      </c>
    </row>
    <row r="18" spans="1:17" ht="18">
      <c r="A18" s="45" t="s">
        <v>94</v>
      </c>
      <c r="B18" s="45">
        <f>B17*G6</f>
        <v>661716600968099.9</v>
      </c>
      <c r="C18" s="45">
        <f>C17*G6</f>
        <v>682114745576880</v>
      </c>
      <c r="D18" s="43"/>
      <c r="E18" s="58">
        <v>14</v>
      </c>
      <c r="F18" s="59" t="s">
        <v>116</v>
      </c>
      <c r="G18" s="60">
        <v>13193</v>
      </c>
      <c r="H18" s="61"/>
      <c r="J18" s="45" t="s">
        <v>94</v>
      </c>
      <c r="K18" s="45">
        <f>K17*P6</f>
        <v>616188438055097.2</v>
      </c>
      <c r="L18" s="45">
        <f>L17*P6</f>
        <v>618361687744529.8</v>
      </c>
      <c r="N18" s="62">
        <v>14</v>
      </c>
      <c r="O18" s="63" t="s">
        <v>116</v>
      </c>
      <c r="P18" s="64">
        <v>11170</v>
      </c>
      <c r="Q18" s="57"/>
    </row>
    <row r="19" spans="1:17" ht="18">
      <c r="A19" s="42" t="s">
        <v>117</v>
      </c>
      <c r="B19" s="259">
        <v>100497264289.03001</v>
      </c>
      <c r="C19" s="259">
        <v>120808967924.79001</v>
      </c>
      <c r="D19" s="43"/>
      <c r="E19" s="58">
        <v>15</v>
      </c>
      <c r="F19" s="59" t="s">
        <v>118</v>
      </c>
      <c r="G19" s="60">
        <v>14440</v>
      </c>
      <c r="H19" s="61"/>
      <c r="J19" s="44" t="s">
        <v>117</v>
      </c>
      <c r="K19" s="260">
        <v>122251593130.12</v>
      </c>
      <c r="L19" s="260">
        <v>118570625963.73001</v>
      </c>
      <c r="N19" s="54">
        <v>15</v>
      </c>
      <c r="O19" s="55" t="s">
        <v>118</v>
      </c>
      <c r="P19" s="56">
        <v>13721</v>
      </c>
      <c r="Q19" s="57"/>
    </row>
    <row r="20" spans="1:17" ht="18">
      <c r="A20" s="45" t="s">
        <v>94</v>
      </c>
      <c r="B20" s="45">
        <f>B19*H17</f>
        <v>7524531669112.545</v>
      </c>
      <c r="C20" s="45">
        <f>C19*H17</f>
        <v>9045329855432.803</v>
      </c>
      <c r="D20" s="43"/>
      <c r="E20" s="58">
        <v>16</v>
      </c>
      <c r="F20" s="59" t="s">
        <v>104</v>
      </c>
      <c r="G20" s="60">
        <v>1251</v>
      </c>
      <c r="H20" s="61"/>
      <c r="J20" s="45" t="s">
        <v>94</v>
      </c>
      <c r="K20" s="45">
        <f>K19*Q17</f>
        <v>8111393204183.461</v>
      </c>
      <c r="L20" s="45">
        <f>L19*Q17</f>
        <v>7867161032693.485</v>
      </c>
      <c r="N20" s="62">
        <v>16</v>
      </c>
      <c r="O20" s="63" t="s">
        <v>104</v>
      </c>
      <c r="P20" s="66">
        <v>1098</v>
      </c>
      <c r="Q20" s="57"/>
    </row>
    <row r="21" spans="1:17" ht="18">
      <c r="A21" s="42" t="s">
        <v>116</v>
      </c>
      <c r="B21" s="259">
        <v>10733629949.86</v>
      </c>
      <c r="C21" s="259">
        <v>9967628074.96</v>
      </c>
      <c r="D21" s="43"/>
      <c r="E21" s="58">
        <v>17</v>
      </c>
      <c r="F21" s="59" t="s">
        <v>119</v>
      </c>
      <c r="G21" s="60">
        <v>1231</v>
      </c>
      <c r="H21" s="61"/>
      <c r="J21" s="44" t="s">
        <v>116</v>
      </c>
      <c r="K21" s="260">
        <v>8666766704.76</v>
      </c>
      <c r="L21" s="260">
        <v>8624918611.67</v>
      </c>
      <c r="N21" s="54">
        <v>17</v>
      </c>
      <c r="O21" s="55" t="s">
        <v>119</v>
      </c>
      <c r="P21" s="67">
        <v>1166</v>
      </c>
      <c r="Q21" s="57"/>
    </row>
    <row r="22" spans="1:17" ht="18.75" thickBot="1">
      <c r="A22" s="45" t="s">
        <v>94</v>
      </c>
      <c r="B22" s="45">
        <f>B21*G18</f>
        <v>141608779928503</v>
      </c>
      <c r="C22" s="45">
        <f>C21*G18</f>
        <v>131502917192947.27</v>
      </c>
      <c r="D22" s="43"/>
      <c r="E22" s="68">
        <v>18</v>
      </c>
      <c r="F22" s="69" t="s">
        <v>120</v>
      </c>
      <c r="G22" s="70">
        <v>240515</v>
      </c>
      <c r="H22" s="71"/>
      <c r="J22" s="45" t="s">
        <v>94</v>
      </c>
      <c r="K22" s="45">
        <f>K21*P18</f>
        <v>96807784092169.2</v>
      </c>
      <c r="L22" s="45">
        <f>L21*P18</f>
        <v>96340340892353.9</v>
      </c>
      <c r="N22" s="72">
        <v>18</v>
      </c>
      <c r="O22" s="73" t="s">
        <v>120</v>
      </c>
      <c r="P22" s="74">
        <v>195063</v>
      </c>
      <c r="Q22" s="75"/>
    </row>
    <row r="23" spans="1:12" ht="18">
      <c r="A23" s="42" t="s">
        <v>120</v>
      </c>
      <c r="B23" s="259">
        <v>11065.25</v>
      </c>
      <c r="C23" s="259">
        <v>11065.25</v>
      </c>
      <c r="D23" s="43"/>
      <c r="J23" s="44" t="s">
        <v>120</v>
      </c>
      <c r="K23" s="260">
        <v>7387897.49</v>
      </c>
      <c r="L23" s="260">
        <v>7387897.49</v>
      </c>
    </row>
    <row r="24" spans="1:12" ht="18">
      <c r="A24" s="45" t="s">
        <v>94</v>
      </c>
      <c r="B24" s="45">
        <f>B23*G22</f>
        <v>2661358603.75</v>
      </c>
      <c r="C24" s="45">
        <f>C23*G22</f>
        <v>2661358603.75</v>
      </c>
      <c r="D24" s="43"/>
      <c r="J24" s="45" t="s">
        <v>94</v>
      </c>
      <c r="K24" s="45">
        <f>K23*P22</f>
        <v>1441105448091.87</v>
      </c>
      <c r="L24" s="45">
        <f>L23*P22</f>
        <v>1441105448091.87</v>
      </c>
    </row>
    <row r="25" spans="1:4" ht="18">
      <c r="A25" s="42" t="s">
        <v>119</v>
      </c>
      <c r="B25" s="259">
        <v>7000</v>
      </c>
      <c r="C25" s="259">
        <v>0</v>
      </c>
      <c r="D25" s="43"/>
    </row>
    <row r="26" spans="1:3" ht="18.75" thickBot="1">
      <c r="A26" s="76" t="s">
        <v>94</v>
      </c>
      <c r="B26" s="77">
        <f>B25*G21</f>
        <v>8617000</v>
      </c>
      <c r="C26" s="77">
        <f>C25*G21</f>
        <v>0</v>
      </c>
    </row>
    <row r="27" spans="1:12" ht="20.25" thickBot="1">
      <c r="A27" s="79" t="s">
        <v>121</v>
      </c>
      <c r="B27" s="80">
        <f>SUM(B4,B6,B8,B10,B12,B14,B16,B18,B20,B22,B24,B26)</f>
        <v>1095720164412336.8</v>
      </c>
      <c r="C27" s="80">
        <f>SUM(C4,C6,C8,C10,C12,C14,C16,C18,C20,C22,C24,C26)</f>
        <v>1110388639543534.8</v>
      </c>
      <c r="J27" s="79" t="s">
        <v>121</v>
      </c>
      <c r="K27" s="80">
        <f>SUM(K4,K6,K8,K10,K12,K14,K16,K18,K20,K22,K24)</f>
        <v>941092758379323</v>
      </c>
      <c r="L27" s="80">
        <f>SUM(L4,L6,L8,L10,L12,L14,L16,L18,L20,L22,L24)</f>
        <v>939635446198341.5</v>
      </c>
    </row>
  </sheetData>
  <sheetProtection/>
  <mergeCells count="6">
    <mergeCell ref="A1:H1"/>
    <mergeCell ref="J1:P1"/>
    <mergeCell ref="E3:H3"/>
    <mergeCell ref="N3:Q3"/>
    <mergeCell ref="G4:H4"/>
    <mergeCell ref="P4:Q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1"/>
    <pageSetUpPr fitToPage="1"/>
  </sheetPr>
  <dimension ref="A1:V37"/>
  <sheetViews>
    <sheetView rightToLeft="1" view="pageBreakPreview" zoomScaleSheetLayoutView="100" zoomScalePageLayoutView="0" workbookViewId="0" topLeftCell="A25">
      <selection activeCell="K10" sqref="K10"/>
    </sheetView>
  </sheetViews>
  <sheetFormatPr defaultColWidth="9.140625" defaultRowHeight="12.75"/>
  <cols>
    <col min="1" max="1" width="9.28125" style="203" bestFit="1" customWidth="1"/>
    <col min="2" max="2" width="51.421875" style="195" customWidth="1"/>
    <col min="3" max="3" width="0.85546875" style="195" customWidth="1"/>
    <col min="4" max="4" width="25.28125" style="195" bestFit="1" customWidth="1"/>
    <col min="5" max="5" width="1.57421875" style="195" customWidth="1"/>
    <col min="6" max="6" width="25.8515625" style="195" bestFit="1" customWidth="1"/>
    <col min="7" max="7" width="1.28515625" style="195" customWidth="1"/>
    <col min="8" max="8" width="15.140625" style="195" bestFit="1" customWidth="1"/>
    <col min="9" max="9" width="1.57421875" style="195" customWidth="1"/>
    <col min="10" max="10" width="23.28125" style="195" bestFit="1" customWidth="1"/>
    <col min="11" max="11" width="1.57421875" style="195" customWidth="1"/>
    <col min="12" max="12" width="3.7109375" style="195" customWidth="1"/>
    <col min="13" max="13" width="7.28125" style="195" customWidth="1"/>
    <col min="14" max="14" width="17.00390625" style="195" bestFit="1" customWidth="1"/>
    <col min="15" max="15" width="17.57421875" style="195" bestFit="1" customWidth="1"/>
    <col min="16" max="16" width="13.8515625" style="195" bestFit="1" customWidth="1"/>
    <col min="17" max="17" width="1.421875" style="195" customWidth="1"/>
    <col min="18" max="18" width="9.140625" style="195" bestFit="1" customWidth="1"/>
    <col min="19" max="19" width="1.28515625" style="195" customWidth="1"/>
    <col min="20" max="20" width="21.00390625" style="195" bestFit="1" customWidth="1"/>
    <col min="21" max="21" width="1.421875" style="195" customWidth="1"/>
    <col min="22" max="22" width="10.421875" style="195" customWidth="1"/>
    <col min="23" max="26" width="9.140625" style="195" customWidth="1"/>
    <col min="27" max="16384" width="9.140625" style="195" customWidth="1"/>
  </cols>
  <sheetData>
    <row r="1" spans="1:22" s="181" customFormat="1" ht="21.75">
      <c r="A1" s="552" t="s">
        <v>187</v>
      </c>
      <c r="B1" s="552"/>
      <c r="C1" s="552"/>
      <c r="D1" s="552"/>
      <c r="E1" s="552"/>
      <c r="F1" s="552"/>
      <c r="G1" s="552"/>
      <c r="H1" s="552"/>
      <c r="I1" s="552"/>
      <c r="J1" s="552"/>
      <c r="K1" s="179"/>
      <c r="L1" s="179"/>
      <c r="M1" s="180"/>
      <c r="N1" s="180"/>
      <c r="O1" s="180"/>
      <c r="P1" s="180"/>
      <c r="Q1" s="180"/>
      <c r="R1" s="180"/>
      <c r="S1" s="180"/>
      <c r="T1" s="180"/>
      <c r="U1" s="180"/>
      <c r="V1" s="180"/>
    </row>
    <row r="2" spans="1:22" s="181" customFormat="1" ht="21.75">
      <c r="A2" s="552" t="s">
        <v>186</v>
      </c>
      <c r="B2" s="552"/>
      <c r="C2" s="552"/>
      <c r="D2" s="552"/>
      <c r="E2" s="552"/>
      <c r="F2" s="552"/>
      <c r="G2" s="552"/>
      <c r="H2" s="552"/>
      <c r="I2" s="552"/>
      <c r="J2" s="552"/>
      <c r="K2" s="179"/>
      <c r="L2" s="179"/>
      <c r="M2" s="180"/>
      <c r="N2" s="180"/>
      <c r="O2" s="180"/>
      <c r="P2" s="180"/>
      <c r="Q2" s="180"/>
      <c r="R2" s="180"/>
      <c r="S2" s="180"/>
      <c r="T2" s="180"/>
      <c r="U2" s="180"/>
      <c r="V2" s="180"/>
    </row>
    <row r="3" spans="1:22" s="181" customFormat="1" ht="21.75">
      <c r="A3" s="552" t="str">
        <f>'[7]اطلاعات پايه'!F3</f>
        <v>براي سال منتهي به
 29 اسفند ماه 1398</v>
      </c>
      <c r="B3" s="552"/>
      <c r="C3" s="552"/>
      <c r="D3" s="552"/>
      <c r="E3" s="552"/>
      <c r="F3" s="552"/>
      <c r="G3" s="552"/>
      <c r="H3" s="552"/>
      <c r="I3" s="552"/>
      <c r="J3" s="552"/>
      <c r="K3" s="179"/>
      <c r="L3" s="179"/>
      <c r="M3" s="180"/>
      <c r="N3" s="180"/>
      <c r="O3" s="180"/>
      <c r="P3" s="180"/>
      <c r="Q3" s="180"/>
      <c r="R3" s="180"/>
      <c r="S3" s="180"/>
      <c r="T3" s="180"/>
      <c r="U3" s="180"/>
      <c r="V3" s="180"/>
    </row>
    <row r="4" spans="1:22" s="181" customFormat="1" ht="79.5" customHeight="1">
      <c r="A4" s="182"/>
      <c r="B4" s="182"/>
      <c r="C4" s="182"/>
      <c r="D4" s="182"/>
      <c r="E4" s="182"/>
      <c r="F4" s="182"/>
      <c r="G4" s="182"/>
      <c r="H4" s="182"/>
      <c r="I4" s="182"/>
      <c r="J4" s="182"/>
      <c r="K4" s="182"/>
      <c r="L4" s="182"/>
      <c r="M4" s="183"/>
      <c r="N4" s="553"/>
      <c r="O4" s="553"/>
      <c r="P4" s="183"/>
      <c r="Q4" s="183"/>
      <c r="R4" s="183"/>
      <c r="S4" s="183"/>
      <c r="T4" s="183"/>
      <c r="U4" s="180"/>
      <c r="V4" s="180"/>
    </row>
    <row r="5" spans="1:21" s="187" customFormat="1" ht="27" customHeight="1">
      <c r="A5" s="184" t="s">
        <v>188</v>
      </c>
      <c r="B5" s="185" t="s">
        <v>189</v>
      </c>
      <c r="C5" s="186"/>
      <c r="M5" s="554"/>
      <c r="N5" s="188"/>
      <c r="O5" s="189"/>
      <c r="P5" s="190"/>
      <c r="Q5" s="190"/>
      <c r="R5" s="191"/>
      <c r="S5" s="190"/>
      <c r="T5" s="192"/>
      <c r="U5" s="180"/>
    </row>
    <row r="6" spans="1:20" ht="27" customHeight="1">
      <c r="A6" s="193" t="s">
        <v>190</v>
      </c>
      <c r="B6" s="194" t="s">
        <v>191</v>
      </c>
      <c r="D6" s="196"/>
      <c r="E6" s="197"/>
      <c r="F6" s="196"/>
      <c r="G6" s="198"/>
      <c r="H6" s="196"/>
      <c r="M6" s="554"/>
      <c r="N6" s="199"/>
      <c r="O6" s="200"/>
      <c r="P6" s="201"/>
      <c r="Q6" s="201"/>
      <c r="R6" s="202"/>
      <c r="S6" s="201"/>
      <c r="T6" s="201"/>
    </row>
    <row r="7" spans="2:20" ht="27" customHeight="1">
      <c r="B7" s="204"/>
      <c r="D7" s="555" t="str">
        <f>'[7]اطلاعات پايه'!B16</f>
        <v>1398</v>
      </c>
      <c r="E7" s="556"/>
      <c r="F7" s="556"/>
      <c r="G7" s="205"/>
      <c r="H7" s="557" t="str">
        <f>'[7]اطلاعات پايه'!B17</f>
        <v>1397</v>
      </c>
      <c r="I7" s="558"/>
      <c r="J7" s="558"/>
      <c r="M7" s="554"/>
      <c r="N7" s="188"/>
      <c r="O7" s="189"/>
      <c r="P7" s="201"/>
      <c r="Q7" s="201"/>
      <c r="R7" s="191"/>
      <c r="S7" s="201"/>
      <c r="T7" s="201"/>
    </row>
    <row r="8" spans="2:20" ht="27" customHeight="1">
      <c r="B8" s="206"/>
      <c r="D8" s="207" t="s">
        <v>192</v>
      </c>
      <c r="E8" s="208"/>
      <c r="F8" s="207" t="s">
        <v>94</v>
      </c>
      <c r="G8" s="209"/>
      <c r="H8" s="210" t="s">
        <v>192</v>
      </c>
      <c r="I8" s="211"/>
      <c r="J8" s="210" t="s">
        <v>94</v>
      </c>
      <c r="M8" s="554"/>
      <c r="N8" s="212"/>
      <c r="O8" s="213"/>
      <c r="P8" s="214"/>
      <c r="Q8" s="201"/>
      <c r="R8" s="202"/>
      <c r="S8" s="201"/>
      <c r="T8" s="201"/>
    </row>
    <row r="9" spans="2:20" ht="27" customHeight="1">
      <c r="B9" s="206"/>
      <c r="D9" s="215"/>
      <c r="E9" s="208"/>
      <c r="F9" s="216" t="str">
        <f>'[7]اطلاعات پايه'!$G$8</f>
        <v>ميليون ريال</v>
      </c>
      <c r="G9" s="209"/>
      <c r="H9" s="217"/>
      <c r="I9" s="211"/>
      <c r="J9" s="218" t="str">
        <f>'[7]اطلاعات پايه'!$G$8</f>
        <v>ميليون ريال</v>
      </c>
      <c r="M9" s="554"/>
      <c r="N9" s="212"/>
      <c r="O9" s="213"/>
      <c r="P9" s="214"/>
      <c r="Q9" s="201"/>
      <c r="R9" s="202"/>
      <c r="S9" s="201"/>
      <c r="T9" s="201"/>
    </row>
    <row r="10" spans="2:16" ht="18.75">
      <c r="B10" s="194" t="s">
        <v>100</v>
      </c>
      <c r="D10" s="219">
        <v>59526288.01</v>
      </c>
      <c r="E10" s="220"/>
      <c r="F10" s="126">
        <v>6071681377020</v>
      </c>
      <c r="G10" s="198"/>
      <c r="H10" s="221">
        <v>1283752268.0460634</v>
      </c>
      <c r="I10" s="108"/>
      <c r="J10" s="222">
        <v>10924731801072</v>
      </c>
      <c r="N10" s="223"/>
      <c r="O10" s="224"/>
      <c r="P10" s="224"/>
    </row>
    <row r="11" spans="2:16" ht="27" customHeight="1">
      <c r="B11" s="194" t="s">
        <v>193</v>
      </c>
      <c r="D11" s="219">
        <f>9651726.45+49181780</f>
        <v>58833506.45</v>
      </c>
      <c r="E11" s="220"/>
      <c r="F11" s="126">
        <f>868655380500+4426360200000</f>
        <v>5295015580500</v>
      </c>
      <c r="G11" s="198"/>
      <c r="H11" s="221">
        <v>596738240.5</v>
      </c>
      <c r="I11" s="108"/>
      <c r="J11" s="222">
        <v>4475536803750</v>
      </c>
      <c r="N11" s="223"/>
      <c r="O11" s="224"/>
      <c r="P11" s="224"/>
    </row>
    <row r="12" spans="2:16" ht="27" customHeight="1">
      <c r="B12" s="194" t="s">
        <v>194</v>
      </c>
      <c r="D12" s="219">
        <v>40490.47</v>
      </c>
      <c r="E12" s="220"/>
      <c r="F12" s="126">
        <v>34930319</v>
      </c>
      <c r="G12" s="198"/>
      <c r="H12" s="221">
        <v>4048.866785343421</v>
      </c>
      <c r="I12" s="108"/>
      <c r="J12" s="222">
        <v>27293411</v>
      </c>
      <c r="N12" s="223"/>
      <c r="O12" s="224"/>
      <c r="P12" s="224"/>
    </row>
    <row r="13" spans="2:16" ht="27" customHeight="1">
      <c r="B13" s="194" t="s">
        <v>116</v>
      </c>
      <c r="D13" s="219">
        <v>25595825.4</v>
      </c>
      <c r="E13" s="220"/>
      <c r="F13" s="126">
        <v>337685724502</v>
      </c>
      <c r="G13" s="198"/>
      <c r="H13" s="221">
        <v>452411247</v>
      </c>
      <c r="I13" s="108"/>
      <c r="J13" s="222">
        <v>505343362899</v>
      </c>
      <c r="N13" s="223"/>
      <c r="O13" s="224"/>
      <c r="P13" s="224"/>
    </row>
    <row r="14" spans="2:15" ht="27" customHeight="1" thickBot="1">
      <c r="B14" s="194" t="s">
        <v>104</v>
      </c>
      <c r="D14" s="219">
        <v>1237901907.5</v>
      </c>
      <c r="E14" s="220"/>
      <c r="F14" s="126">
        <v>1548615286283</v>
      </c>
      <c r="G14" s="198"/>
      <c r="H14" s="225"/>
      <c r="I14" s="108"/>
      <c r="J14" s="222">
        <v>0</v>
      </c>
      <c r="O14" s="226"/>
    </row>
    <row r="15" spans="2:15" ht="27" customHeight="1" thickBot="1">
      <c r="B15" s="185" t="s">
        <v>195</v>
      </c>
      <c r="D15" s="227"/>
      <c r="E15" s="227"/>
      <c r="F15" s="228">
        <f>SUM(F10:F14)</f>
        <v>13253032898624</v>
      </c>
      <c r="G15" s="198"/>
      <c r="H15" s="229"/>
      <c r="I15" s="230"/>
      <c r="J15" s="231">
        <f>SUM(J10:J14)</f>
        <v>15905639261132</v>
      </c>
      <c r="N15" s="232">
        <f>F15-'[7]TARAZ'!B1441-'[7]TARAZ'!B1442</f>
        <v>0</v>
      </c>
      <c r="O15" s="226"/>
    </row>
    <row r="16" spans="2:15" ht="19.5" thickTop="1">
      <c r="B16" s="204"/>
      <c r="D16" s="229"/>
      <c r="E16" s="230"/>
      <c r="F16" s="229"/>
      <c r="G16" s="198"/>
      <c r="H16" s="229"/>
      <c r="I16" s="230"/>
      <c r="J16" s="229"/>
      <c r="O16" s="226"/>
    </row>
    <row r="17" spans="2:10" ht="25.5" customHeight="1">
      <c r="B17" s="204"/>
      <c r="D17" s="229"/>
      <c r="E17" s="230"/>
      <c r="F17" s="229"/>
      <c r="G17" s="198"/>
      <c r="H17" s="229"/>
      <c r="I17" s="230"/>
      <c r="J17" s="229"/>
    </row>
    <row r="18" spans="1:10" s="197" customFormat="1" ht="21">
      <c r="A18" s="233" t="s">
        <v>196</v>
      </c>
      <c r="B18" s="194" t="s">
        <v>197</v>
      </c>
      <c r="C18" s="234"/>
      <c r="D18" s="230"/>
      <c r="E18" s="230"/>
      <c r="F18" s="218"/>
      <c r="G18" s="230"/>
      <c r="H18" s="230"/>
      <c r="I18" s="230"/>
      <c r="J18" s="230"/>
    </row>
    <row r="19" spans="1:8" s="230" customFormat="1" ht="21.75">
      <c r="A19" s="209"/>
      <c r="B19" s="108"/>
      <c r="D19" s="113" t="str">
        <f>D7</f>
        <v>1398</v>
      </c>
      <c r="E19" s="112"/>
      <c r="F19" s="235" t="str">
        <f>H7</f>
        <v>1397</v>
      </c>
      <c r="H19" s="229"/>
    </row>
    <row r="20" spans="1:10" s="197" customFormat="1" ht="21">
      <c r="A20" s="101"/>
      <c r="B20" s="194"/>
      <c r="D20" s="110" t="str">
        <f>'[7]اطلاعات پايه'!$G$8</f>
        <v>ميليون ريال</v>
      </c>
      <c r="E20" s="236"/>
      <c r="F20" s="108" t="str">
        <f>'[7]اطلاعات پايه'!$G$8</f>
        <v>ميليون ريال</v>
      </c>
      <c r="G20" s="230"/>
      <c r="H20" s="230"/>
      <c r="I20" s="230"/>
      <c r="J20" s="230"/>
    </row>
    <row r="21" spans="1:10" s="197" customFormat="1" ht="25.5" customHeight="1" thickBot="1">
      <c r="A21" s="101"/>
      <c r="B21" s="194" t="s">
        <v>198</v>
      </c>
      <c r="D21" s="237">
        <f>'[7]TARAZ'!B1421</f>
        <v>15753499039532</v>
      </c>
      <c r="E21" s="238"/>
      <c r="F21" s="239">
        <v>10969940704827</v>
      </c>
      <c r="G21" s="230"/>
      <c r="H21" s="230"/>
      <c r="I21" s="230"/>
      <c r="J21" s="230"/>
    </row>
    <row r="22" spans="2:6" ht="19.5" thickTop="1">
      <c r="B22" s="194"/>
      <c r="D22" s="198"/>
      <c r="E22" s="198"/>
      <c r="F22" s="198"/>
    </row>
    <row r="23" spans="2:6" ht="66" customHeight="1">
      <c r="B23" s="194"/>
      <c r="D23" s="198"/>
      <c r="E23" s="198"/>
      <c r="F23" s="198"/>
    </row>
    <row r="24" spans="1:6" ht="28.5" customHeight="1">
      <c r="A24" s="240" t="s">
        <v>199</v>
      </c>
      <c r="B24" s="185" t="s">
        <v>200</v>
      </c>
      <c r="D24" s="198"/>
      <c r="E24" s="198"/>
      <c r="F24" s="198"/>
    </row>
    <row r="25" spans="2:6" ht="28.5" customHeight="1">
      <c r="B25" s="204"/>
      <c r="D25" s="113" t="str">
        <f>D19</f>
        <v>1398</v>
      </c>
      <c r="E25" s="112"/>
      <c r="F25" s="235" t="str">
        <f>F19</f>
        <v>1397</v>
      </c>
    </row>
    <row r="26" spans="2:6" ht="28.5" customHeight="1">
      <c r="B26" s="204"/>
      <c r="D26" s="110" t="str">
        <f>'[7]اطلاعات پايه'!$G$8</f>
        <v>ميليون ريال</v>
      </c>
      <c r="E26" s="198"/>
      <c r="F26" s="108" t="str">
        <f>'[7]اطلاعات پايه'!$G$8</f>
        <v>ميليون ريال</v>
      </c>
    </row>
    <row r="27" spans="2:6" ht="18.75" hidden="1">
      <c r="B27" s="194" t="s">
        <v>201</v>
      </c>
      <c r="D27" s="241" t="s">
        <v>153</v>
      </c>
      <c r="E27" s="242"/>
      <c r="F27" s="243" t="s">
        <v>153</v>
      </c>
    </row>
    <row r="28" spans="2:6" ht="28.5" customHeight="1">
      <c r="B28" s="194" t="s">
        <v>202</v>
      </c>
      <c r="D28" s="244">
        <f>'[7]TARAZ'!B1439</f>
        <v>159338519127</v>
      </c>
      <c r="E28" s="245"/>
      <c r="F28" s="238">
        <v>140754639962</v>
      </c>
    </row>
    <row r="29" spans="2:6" ht="28.5" customHeight="1">
      <c r="B29" s="246" t="s">
        <v>203</v>
      </c>
      <c r="D29" s="104">
        <f>'[7]TARAZ'!B1447</f>
        <v>14179925616778</v>
      </c>
      <c r="E29" s="247"/>
      <c r="F29" s="238">
        <v>13016477995049</v>
      </c>
    </row>
    <row r="30" spans="2:6" ht="28.5" customHeight="1">
      <c r="B30" s="246" t="s">
        <v>204</v>
      </c>
      <c r="D30" s="104">
        <f>'[7]TARAZ'!B1445</f>
        <v>9873252366960</v>
      </c>
      <c r="E30" s="247"/>
      <c r="F30" s="238">
        <v>7494421945017</v>
      </c>
    </row>
    <row r="31" spans="2:6" ht="28.5" customHeight="1">
      <c r="B31" s="246" t="s">
        <v>205</v>
      </c>
      <c r="D31" s="104">
        <f>'[7]TARAZ'!B1423</f>
        <v>11194803868922</v>
      </c>
      <c r="E31" s="247"/>
      <c r="F31" s="238">
        <v>6000635629499</v>
      </c>
    </row>
    <row r="32" spans="2:6" ht="28.5" customHeight="1">
      <c r="B32" s="246" t="s">
        <v>206</v>
      </c>
      <c r="D32" s="104">
        <f>'[7]TARAZ'!B1435</f>
        <v>1723322898</v>
      </c>
      <c r="E32" s="245"/>
      <c r="F32" s="238">
        <v>1723322898</v>
      </c>
    </row>
    <row r="33" spans="2:6" ht="28.5" customHeight="1" thickBot="1">
      <c r="B33" s="255" t="s">
        <v>207</v>
      </c>
      <c r="C33" s="256"/>
      <c r="D33" s="257">
        <f>'[7]TARAZ'!B1451</f>
        <v>320995090569174</v>
      </c>
      <c r="E33" s="258"/>
      <c r="F33" s="257">
        <v>252426545883620</v>
      </c>
    </row>
    <row r="34" spans="2:13" ht="28.5" customHeight="1" thickBot="1">
      <c r="B34" s="234" t="s">
        <v>208</v>
      </c>
      <c r="D34" s="248">
        <f>SUM(D27:D33)</f>
        <v>356404134263859</v>
      </c>
      <c r="E34" s="245"/>
      <c r="F34" s="249">
        <f>SUM(F27:F33)</f>
        <v>279080559416045</v>
      </c>
      <c r="M34" s="250">
        <f>D34-'[7]TARAZ'!B1423-'[7]TARAZ'!B1435-'[7]TARAZ'!B1439-'[7]TARAZ'!B1445-'[7]TARAZ'!B1447-'[7]TARAZ'!B1451</f>
        <v>0</v>
      </c>
    </row>
    <row r="35" spans="2:10" ht="19.5" thickTop="1">
      <c r="B35" s="204"/>
      <c r="D35" s="196"/>
      <c r="E35" s="197"/>
      <c r="F35" s="196"/>
      <c r="G35" s="198"/>
      <c r="H35" s="196"/>
      <c r="I35" s="197"/>
      <c r="J35" s="196"/>
    </row>
    <row r="36" spans="4:6" ht="43.5" customHeight="1">
      <c r="D36" s="251"/>
      <c r="E36" s="252"/>
      <c r="F36" s="251"/>
    </row>
    <row r="37" spans="1:22" s="89" customFormat="1" ht="202.5" customHeight="1">
      <c r="A37" s="551">
        <v>72</v>
      </c>
      <c r="B37" s="551"/>
      <c r="C37" s="551"/>
      <c r="D37" s="551"/>
      <c r="E37" s="551"/>
      <c r="F37" s="551"/>
      <c r="G37" s="551"/>
      <c r="H37" s="551"/>
      <c r="I37" s="551"/>
      <c r="J37" s="551"/>
      <c r="K37" s="551"/>
      <c r="L37" s="253"/>
      <c r="M37" s="253"/>
      <c r="N37" s="253"/>
      <c r="O37" s="253"/>
      <c r="P37" s="253"/>
      <c r="Q37" s="253"/>
      <c r="R37" s="253"/>
      <c r="S37" s="253"/>
      <c r="T37" s="253"/>
      <c r="U37" s="253"/>
      <c r="V37" s="253"/>
    </row>
  </sheetData>
  <sheetProtection/>
  <mergeCells count="8">
    <mergeCell ref="A37:K37"/>
    <mergeCell ref="A1:J1"/>
    <mergeCell ref="A2:J2"/>
    <mergeCell ref="A3:J3"/>
    <mergeCell ref="N4:O4"/>
    <mergeCell ref="M5:M9"/>
    <mergeCell ref="D7:F7"/>
    <mergeCell ref="H7:J7"/>
  </mergeCells>
  <printOptions/>
  <pageMargins left="0.25" right="0.5" top="0.5" bottom="0.25" header="0.19" footer="0.3"/>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tabColor theme="1"/>
    <pageSetUpPr fitToPage="1"/>
  </sheetPr>
  <dimension ref="A1:AI51"/>
  <sheetViews>
    <sheetView rightToLeft="1" view="pageBreakPreview" zoomScale="70" zoomScaleNormal="70" zoomScaleSheetLayoutView="70" zoomScalePageLayoutView="0" workbookViewId="0" topLeftCell="A22">
      <selection activeCell="K10" sqref="K10"/>
    </sheetView>
  </sheetViews>
  <sheetFormatPr defaultColWidth="9.140625" defaultRowHeight="12.75"/>
  <cols>
    <col min="1" max="1" width="9.28125" style="203" bestFit="1" customWidth="1"/>
    <col min="2" max="2" width="21.00390625" style="195" customWidth="1"/>
    <col min="3" max="3" width="2.140625" style="195" customWidth="1"/>
    <col min="4" max="4" width="6.140625" style="195" customWidth="1"/>
    <col min="5" max="5" width="1.57421875" style="195" customWidth="1"/>
    <col min="6" max="6" width="22.421875" style="195" customWidth="1"/>
    <col min="7" max="7" width="1.28515625" style="195" customWidth="1"/>
    <col min="8" max="8" width="21.28125" style="195" customWidth="1"/>
    <col min="9" max="9" width="1.57421875" style="195" customWidth="1"/>
    <col min="10" max="10" width="18.28125" style="195" customWidth="1"/>
    <col min="11" max="11" width="2.28125" style="195" customWidth="1"/>
    <col min="12" max="12" width="14.7109375" style="195" customWidth="1"/>
    <col min="13" max="13" width="2.140625" style="195" customWidth="1"/>
    <col min="14" max="14" width="21.421875" style="195" customWidth="1"/>
    <col min="15" max="15" width="1.7109375" style="195" customWidth="1"/>
    <col min="16" max="16" width="6.57421875" style="195" customWidth="1"/>
    <col min="17" max="17" width="1.421875" style="195" customWidth="1"/>
    <col min="18" max="18" width="21.140625" style="195" customWidth="1"/>
    <col min="19" max="19" width="1.28515625" style="195" customWidth="1"/>
    <col min="20" max="20" width="22.421875" style="195" customWidth="1"/>
    <col min="21" max="21" width="1.421875" style="195" customWidth="1"/>
    <col min="22" max="22" width="24.57421875" style="195" customWidth="1"/>
    <col min="23" max="23" width="1.7109375" style="195" customWidth="1"/>
    <col min="24" max="24" width="6.140625" style="195" customWidth="1"/>
    <col min="25" max="25" width="1.421875" style="195" customWidth="1"/>
    <col min="26" max="26" width="19.7109375" style="195" customWidth="1"/>
    <col min="27" max="27" width="1.57421875" style="195" customWidth="1"/>
    <col min="28" max="28" width="26.7109375" style="195" bestFit="1" customWidth="1"/>
    <col min="29" max="29" width="5.140625" style="195" customWidth="1"/>
    <col min="30" max="30" width="8.140625" style="195" customWidth="1"/>
    <col min="31" max="31" width="33.421875" style="195" bestFit="1" customWidth="1"/>
    <col min="32" max="32" width="12.421875" style="195" bestFit="1" customWidth="1"/>
    <col min="33" max="16384" width="9.140625" style="195" customWidth="1"/>
  </cols>
  <sheetData>
    <row r="1" spans="1:35" s="181" customFormat="1" ht="21.75">
      <c r="A1" s="559" t="s">
        <v>209</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G1" s="261"/>
      <c r="AH1" s="261"/>
      <c r="AI1" s="261"/>
    </row>
    <row r="2" spans="1:35" s="181" customFormat="1" ht="21.75">
      <c r="A2" s="559" t="s">
        <v>186</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G2" s="261"/>
      <c r="AH2" s="261"/>
      <c r="AI2" s="261"/>
    </row>
    <row r="3" spans="1:35" s="181" customFormat="1" ht="21.75">
      <c r="A3" s="559" t="str">
        <f>'[7]اطلاعات پايه'!F3</f>
        <v>براي سال منتهي به
 29 اسفند ماه 1398</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G3" s="261"/>
      <c r="AH3" s="261"/>
      <c r="AI3" s="261"/>
    </row>
    <row r="4" spans="1:35" s="187" customFormat="1" ht="10.5" customHeight="1">
      <c r="A4" s="262"/>
      <c r="B4" s="186"/>
      <c r="C4" s="186"/>
      <c r="AG4" s="263"/>
      <c r="AH4" s="263"/>
      <c r="AI4" s="263"/>
    </row>
    <row r="5" spans="1:35" s="187" customFormat="1" ht="13.5" customHeight="1">
      <c r="A5" s="262"/>
      <c r="B5" s="186"/>
      <c r="C5" s="186"/>
      <c r="AG5" s="263"/>
      <c r="AH5" s="263"/>
      <c r="AI5" s="263"/>
    </row>
    <row r="6" spans="1:35" s="266" customFormat="1" ht="21.75">
      <c r="A6" s="193" t="s">
        <v>210</v>
      </c>
      <c r="B6" s="264" t="s">
        <v>211</v>
      </c>
      <c r="C6" s="265"/>
      <c r="AG6" s="267"/>
      <c r="AH6" s="267"/>
      <c r="AI6" s="267"/>
    </row>
    <row r="7" spans="1:35" s="266" customFormat="1" ht="21">
      <c r="A7" s="193" t="s">
        <v>212</v>
      </c>
      <c r="B7" s="268" t="s">
        <v>213</v>
      </c>
      <c r="C7" s="265"/>
      <c r="AG7" s="267"/>
      <c r="AH7" s="267"/>
      <c r="AI7" s="267"/>
    </row>
    <row r="8" spans="1:35" s="266" customFormat="1" ht="9" customHeight="1">
      <c r="A8" s="193"/>
      <c r="B8" s="269"/>
      <c r="C8" s="265"/>
      <c r="AG8" s="267"/>
      <c r="AH8" s="267"/>
      <c r="AI8" s="267"/>
    </row>
    <row r="9" spans="1:35" s="266" customFormat="1" ht="21">
      <c r="A9" s="193" t="s">
        <v>214</v>
      </c>
      <c r="B9" s="268" t="s">
        <v>215</v>
      </c>
      <c r="C9" s="265"/>
      <c r="AG9" s="267"/>
      <c r="AH9" s="267"/>
      <c r="AI9" s="267"/>
    </row>
    <row r="10" spans="1:35" s="266" customFormat="1" ht="21">
      <c r="A10" s="193"/>
      <c r="B10" s="269"/>
      <c r="C10" s="265"/>
      <c r="AG10" s="267"/>
      <c r="AH10" s="267"/>
      <c r="AI10" s="267"/>
    </row>
    <row r="11" spans="1:35" s="266" customFormat="1" ht="21">
      <c r="A11" s="193"/>
      <c r="B11" s="269"/>
      <c r="C11" s="265"/>
      <c r="AD11" s="560"/>
      <c r="AE11" s="560"/>
      <c r="AF11" s="560"/>
      <c r="AG11" s="560"/>
      <c r="AH11" s="560"/>
      <c r="AI11" s="560"/>
    </row>
    <row r="12" spans="2:35" ht="18.75">
      <c r="B12" s="270"/>
      <c r="D12" s="561" t="s">
        <v>216</v>
      </c>
      <c r="E12" s="561"/>
      <c r="F12" s="561"/>
      <c r="G12" s="561"/>
      <c r="H12" s="561"/>
      <c r="I12" s="246"/>
      <c r="J12" s="562" t="s">
        <v>217</v>
      </c>
      <c r="K12" s="562"/>
      <c r="L12" s="562"/>
      <c r="M12" s="562"/>
      <c r="N12" s="562"/>
      <c r="O12" s="271"/>
      <c r="P12" s="562" t="s">
        <v>218</v>
      </c>
      <c r="Q12" s="562"/>
      <c r="R12" s="562"/>
      <c r="S12" s="562"/>
      <c r="T12" s="562"/>
      <c r="U12" s="272"/>
      <c r="V12" s="273" t="s">
        <v>219</v>
      </c>
      <c r="W12" s="271"/>
      <c r="X12" s="562" t="s">
        <v>220</v>
      </c>
      <c r="Y12" s="562"/>
      <c r="Z12" s="562"/>
      <c r="AA12" s="562"/>
      <c r="AB12" s="562"/>
      <c r="AE12" s="563"/>
      <c r="AF12" s="563"/>
      <c r="AG12" s="563"/>
      <c r="AH12" s="563"/>
      <c r="AI12" s="563"/>
    </row>
    <row r="13" spans="1:35" ht="21">
      <c r="A13" s="265"/>
      <c r="B13" s="274" t="s">
        <v>96</v>
      </c>
      <c r="D13" s="210" t="s">
        <v>221</v>
      </c>
      <c r="E13" s="211"/>
      <c r="F13" s="210" t="s">
        <v>192</v>
      </c>
      <c r="G13" s="211"/>
      <c r="H13" s="210" t="s">
        <v>94</v>
      </c>
      <c r="I13" s="269"/>
      <c r="J13" s="207" t="s">
        <v>221</v>
      </c>
      <c r="K13" s="208"/>
      <c r="L13" s="207" t="s">
        <v>192</v>
      </c>
      <c r="M13" s="208"/>
      <c r="N13" s="207" t="s">
        <v>94</v>
      </c>
      <c r="O13" s="275"/>
      <c r="P13" s="207" t="s">
        <v>221</v>
      </c>
      <c r="Q13" s="208"/>
      <c r="R13" s="207" t="s">
        <v>192</v>
      </c>
      <c r="S13" s="208"/>
      <c r="T13" s="207" t="s">
        <v>94</v>
      </c>
      <c r="U13" s="215"/>
      <c r="V13" s="207" t="s">
        <v>94</v>
      </c>
      <c r="W13" s="275"/>
      <c r="X13" s="207" t="s">
        <v>221</v>
      </c>
      <c r="Y13" s="208"/>
      <c r="Z13" s="207" t="s">
        <v>192</v>
      </c>
      <c r="AA13" s="208"/>
      <c r="AB13" s="207" t="s">
        <v>94</v>
      </c>
      <c r="AG13" s="226"/>
      <c r="AH13" s="226"/>
      <c r="AI13" s="226"/>
    </row>
    <row r="14" spans="1:35" ht="24" customHeight="1">
      <c r="A14" s="265"/>
      <c r="B14" s="269"/>
      <c r="H14" s="211" t="str">
        <f>'[7]اطلاعات پايه'!$G$8</f>
        <v>ميليون ريال</v>
      </c>
      <c r="J14" s="276"/>
      <c r="K14" s="276"/>
      <c r="L14" s="276"/>
      <c r="M14" s="276"/>
      <c r="N14" s="208" t="str">
        <f>'[7]اطلاعات پايه'!$G$8</f>
        <v>ميليون ريال</v>
      </c>
      <c r="O14" s="276"/>
      <c r="P14" s="276"/>
      <c r="Q14" s="276"/>
      <c r="R14" s="276"/>
      <c r="S14" s="276"/>
      <c r="T14" s="208" t="str">
        <f>'[7]اطلاعات پايه'!$G$8</f>
        <v>ميليون ريال</v>
      </c>
      <c r="U14" s="208"/>
      <c r="V14" s="208" t="str">
        <f>'[7]اطلاعات پايه'!$G$8</f>
        <v>ميليون ريال</v>
      </c>
      <c r="W14" s="276"/>
      <c r="X14" s="276"/>
      <c r="Y14" s="276"/>
      <c r="Z14" s="277"/>
      <c r="AA14" s="276"/>
      <c r="AB14" s="208" t="str">
        <f>'[7]اطلاعات پايه'!$G$8</f>
        <v>ميليون ريال</v>
      </c>
      <c r="AG14" s="226"/>
      <c r="AH14" s="226"/>
      <c r="AI14" s="226"/>
    </row>
    <row r="15" spans="1:35" ht="24" customHeight="1">
      <c r="A15" s="265"/>
      <c r="B15" s="185" t="s">
        <v>222</v>
      </c>
      <c r="F15" s="226"/>
      <c r="H15" s="278"/>
      <c r="J15" s="279"/>
      <c r="K15" s="280"/>
      <c r="L15" s="280"/>
      <c r="M15" s="280"/>
      <c r="N15" s="281"/>
      <c r="O15" s="280"/>
      <c r="P15" s="280"/>
      <c r="Q15" s="280"/>
      <c r="R15" s="280"/>
      <c r="S15" s="280"/>
      <c r="T15" s="281"/>
      <c r="U15" s="216"/>
      <c r="V15" s="281"/>
      <c r="W15" s="280"/>
      <c r="X15" s="280"/>
      <c r="Y15" s="280"/>
      <c r="Z15" s="282"/>
      <c r="AA15" s="280"/>
      <c r="AB15" s="281"/>
      <c r="AG15" s="226"/>
      <c r="AH15" s="226"/>
      <c r="AI15" s="226"/>
    </row>
    <row r="16" spans="1:35" ht="24" customHeight="1">
      <c r="A16" s="265"/>
      <c r="B16" s="269" t="s">
        <v>223</v>
      </c>
      <c r="D16" s="283">
        <v>437</v>
      </c>
      <c r="E16" s="284"/>
      <c r="F16" s="285">
        <v>3635017094.3700004</v>
      </c>
      <c r="G16" s="284"/>
      <c r="H16" s="286">
        <v>309354494799264.1</v>
      </c>
      <c r="I16" s="284"/>
      <c r="J16" s="287">
        <v>7</v>
      </c>
      <c r="K16" s="288"/>
      <c r="L16" s="289">
        <v>354407088.9</v>
      </c>
      <c r="M16" s="290"/>
      <c r="N16" s="291">
        <v>36149523067800</v>
      </c>
      <c r="O16" s="290"/>
      <c r="P16" s="292">
        <v>12</v>
      </c>
      <c r="Q16" s="290"/>
      <c r="R16" s="293">
        <v>-227886634.3800006</v>
      </c>
      <c r="S16" s="290"/>
      <c r="T16" s="294">
        <v>-23244436706760.06</v>
      </c>
      <c r="U16" s="295"/>
      <c r="V16" s="296">
        <v>61417248826475.94</v>
      </c>
      <c r="W16" s="290"/>
      <c r="X16" s="292">
        <v>432</v>
      </c>
      <c r="Y16" s="290"/>
      <c r="Z16" s="297">
        <v>3761537548.89</v>
      </c>
      <c r="AA16" s="290"/>
      <c r="AB16" s="291">
        <v>383676829986780</v>
      </c>
      <c r="AD16" s="298"/>
      <c r="AE16" s="299"/>
      <c r="AG16" s="226"/>
      <c r="AH16" s="226"/>
      <c r="AI16" s="226"/>
    </row>
    <row r="17" spans="1:35" ht="24" customHeight="1">
      <c r="A17" s="265"/>
      <c r="B17" s="269" t="s">
        <v>103</v>
      </c>
      <c r="D17" s="283">
        <v>2</v>
      </c>
      <c r="E17" s="284"/>
      <c r="F17" s="285">
        <v>722423.65</v>
      </c>
      <c r="G17" s="284"/>
      <c r="H17" s="286">
        <v>54153599228</v>
      </c>
      <c r="I17" s="284"/>
      <c r="J17" s="287">
        <v>0</v>
      </c>
      <c r="K17" s="288"/>
      <c r="L17" s="289">
        <v>0</v>
      </c>
      <c r="M17" s="289"/>
      <c r="N17" s="291">
        <v>0</v>
      </c>
      <c r="O17" s="289"/>
      <c r="P17" s="292">
        <v>0</v>
      </c>
      <c r="Q17" s="289"/>
      <c r="R17" s="293">
        <v>0</v>
      </c>
      <c r="S17" s="290"/>
      <c r="T17" s="294">
        <v>0</v>
      </c>
      <c r="U17" s="295"/>
      <c r="V17" s="296">
        <v>15555226031</v>
      </c>
      <c r="W17" s="290"/>
      <c r="X17" s="292">
        <v>2</v>
      </c>
      <c r="Y17" s="290"/>
      <c r="Z17" s="297">
        <v>722423.65</v>
      </c>
      <c r="AA17" s="290"/>
      <c r="AB17" s="291">
        <v>69708825259</v>
      </c>
      <c r="AD17" s="298"/>
      <c r="AE17" s="299"/>
      <c r="AG17" s="226"/>
      <c r="AH17" s="226"/>
      <c r="AI17" s="226"/>
    </row>
    <row r="18" spans="1:35" ht="24" customHeight="1">
      <c r="A18" s="265"/>
      <c r="B18" s="269" t="s">
        <v>118</v>
      </c>
      <c r="D18" s="283">
        <v>11</v>
      </c>
      <c r="E18" s="284"/>
      <c r="F18" s="285">
        <v>4018441.25</v>
      </c>
      <c r="G18" s="284"/>
      <c r="H18" s="286">
        <v>55137032391</v>
      </c>
      <c r="I18" s="284"/>
      <c r="J18" s="287">
        <v>0</v>
      </c>
      <c r="K18" s="288"/>
      <c r="L18" s="289">
        <v>0</v>
      </c>
      <c r="M18" s="290"/>
      <c r="N18" s="291">
        <v>0</v>
      </c>
      <c r="O18" s="290"/>
      <c r="P18" s="292">
        <v>7</v>
      </c>
      <c r="Q18" s="290"/>
      <c r="R18" s="293">
        <v>-2157185.02</v>
      </c>
      <c r="S18" s="290"/>
      <c r="T18" s="294">
        <v>-31149751688.8</v>
      </c>
      <c r="U18" s="295"/>
      <c r="V18" s="296">
        <v>2889259258.799999</v>
      </c>
      <c r="W18" s="290"/>
      <c r="X18" s="292">
        <v>4</v>
      </c>
      <c r="Y18" s="290"/>
      <c r="Z18" s="297">
        <v>1861256.23</v>
      </c>
      <c r="AA18" s="290"/>
      <c r="AB18" s="291">
        <v>26876539961</v>
      </c>
      <c r="AD18" s="298"/>
      <c r="AE18" s="299"/>
      <c r="AG18" s="226"/>
      <c r="AH18" s="226"/>
      <c r="AI18" s="226"/>
    </row>
    <row r="19" spans="1:35" ht="24" customHeight="1">
      <c r="A19" s="265"/>
      <c r="B19" s="269" t="s">
        <v>224</v>
      </c>
      <c r="D19" s="283">
        <v>120</v>
      </c>
      <c r="E19" s="284"/>
      <c r="F19" s="285">
        <v>67164563556.6</v>
      </c>
      <c r="G19" s="284"/>
      <c r="H19" s="286">
        <v>4456368791980.05</v>
      </c>
      <c r="I19" s="284"/>
      <c r="J19" s="287">
        <v>0</v>
      </c>
      <c r="K19" s="288"/>
      <c r="L19" s="289">
        <v>0</v>
      </c>
      <c r="M19" s="290"/>
      <c r="N19" s="291">
        <v>0</v>
      </c>
      <c r="O19" s="290"/>
      <c r="P19" s="292">
        <v>83</v>
      </c>
      <c r="Q19" s="290"/>
      <c r="R19" s="293">
        <v>-925569081.5</v>
      </c>
      <c r="S19" s="290"/>
      <c r="T19" s="294">
        <v>-69297357131.905</v>
      </c>
      <c r="U19" s="295"/>
      <c r="V19" s="296">
        <v>572440817329.5457</v>
      </c>
      <c r="W19" s="290"/>
      <c r="X19" s="292">
        <v>37</v>
      </c>
      <c r="Y19" s="290"/>
      <c r="Z19" s="297">
        <v>66238994475.1</v>
      </c>
      <c r="AA19" s="290"/>
      <c r="AB19" s="291">
        <v>4959512252177.69</v>
      </c>
      <c r="AD19" s="298"/>
      <c r="AE19" s="299"/>
      <c r="AG19" s="226"/>
      <c r="AH19" s="226"/>
      <c r="AI19" s="226"/>
    </row>
    <row r="20" spans="1:35" ht="24" customHeight="1">
      <c r="A20" s="265"/>
      <c r="B20" s="269" t="s">
        <v>107</v>
      </c>
      <c r="D20" s="283">
        <v>8</v>
      </c>
      <c r="E20" s="284"/>
      <c r="F20" s="285">
        <v>713539765.98</v>
      </c>
      <c r="G20" s="284"/>
      <c r="H20" s="286">
        <v>480975750055</v>
      </c>
      <c r="I20" s="284"/>
      <c r="J20" s="287">
        <v>0</v>
      </c>
      <c r="K20" s="288"/>
      <c r="L20" s="289">
        <v>0</v>
      </c>
      <c r="M20" s="290"/>
      <c r="N20" s="291">
        <v>0</v>
      </c>
      <c r="O20" s="290"/>
      <c r="P20" s="292">
        <v>3</v>
      </c>
      <c r="Q20" s="290"/>
      <c r="R20" s="293">
        <v>-95324942.75</v>
      </c>
      <c r="S20" s="290"/>
      <c r="T20" s="294">
        <v>-82234921611.56999</v>
      </c>
      <c r="U20" s="295"/>
      <c r="V20" s="296">
        <v>134580735261.56999</v>
      </c>
      <c r="W20" s="290"/>
      <c r="X20" s="292">
        <v>5</v>
      </c>
      <c r="Y20" s="290"/>
      <c r="Z20" s="297">
        <v>618214823.23</v>
      </c>
      <c r="AA20" s="290"/>
      <c r="AB20" s="291">
        <v>533321563705</v>
      </c>
      <c r="AD20" s="298"/>
      <c r="AE20" s="299"/>
      <c r="AG20" s="226"/>
      <c r="AH20" s="226"/>
      <c r="AI20" s="226"/>
    </row>
    <row r="21" spans="1:35" ht="24" customHeight="1">
      <c r="A21" s="265"/>
      <c r="B21" s="269" t="s">
        <v>116</v>
      </c>
      <c r="D21" s="283">
        <v>213</v>
      </c>
      <c r="E21" s="284"/>
      <c r="F21" s="285">
        <v>26279509768.28</v>
      </c>
      <c r="G21" s="284"/>
      <c r="H21" s="286">
        <v>293542124111689.6</v>
      </c>
      <c r="I21" s="284"/>
      <c r="J21" s="287">
        <v>3</v>
      </c>
      <c r="K21" s="288"/>
      <c r="L21" s="289">
        <v>127785866</v>
      </c>
      <c r="M21" s="290"/>
      <c r="N21" s="291">
        <v>1685878930138</v>
      </c>
      <c r="O21" s="290"/>
      <c r="P21" s="292">
        <v>133</v>
      </c>
      <c r="Q21" s="290"/>
      <c r="R21" s="293">
        <v>-3920389681.2700005</v>
      </c>
      <c r="S21" s="290"/>
      <c r="T21" s="294">
        <v>-51721701064995.12</v>
      </c>
      <c r="U21" s="295"/>
      <c r="V21" s="296">
        <v>53163448261227.68</v>
      </c>
      <c r="W21" s="290"/>
      <c r="X21" s="292">
        <v>83</v>
      </c>
      <c r="Y21" s="290"/>
      <c r="Z21" s="297">
        <v>22486905953.01</v>
      </c>
      <c r="AA21" s="290"/>
      <c r="AB21" s="291">
        <v>296669750238060.2</v>
      </c>
      <c r="AD21" s="298"/>
      <c r="AE21" s="299"/>
      <c r="AG21" s="226"/>
      <c r="AH21" s="226"/>
      <c r="AI21" s="226"/>
    </row>
    <row r="22" spans="1:35" ht="24" customHeight="1">
      <c r="A22" s="265"/>
      <c r="B22" s="204" t="s">
        <v>106</v>
      </c>
      <c r="D22" s="283">
        <v>11</v>
      </c>
      <c r="E22" s="284"/>
      <c r="F22" s="285">
        <v>38305840.7</v>
      </c>
      <c r="G22" s="284"/>
      <c r="H22" s="286">
        <v>782320184616</v>
      </c>
      <c r="I22" s="284"/>
      <c r="J22" s="287">
        <v>2</v>
      </c>
      <c r="K22" s="288"/>
      <c r="L22" s="289">
        <v>69965110</v>
      </c>
      <c r="M22" s="290"/>
      <c r="N22" s="291">
        <v>1761861400020</v>
      </c>
      <c r="O22" s="290"/>
      <c r="P22" s="292">
        <v>0</v>
      </c>
      <c r="Q22" s="290"/>
      <c r="R22" s="293">
        <v>-24978549</v>
      </c>
      <c r="S22" s="290"/>
      <c r="T22" s="294">
        <v>-629009820918</v>
      </c>
      <c r="U22" s="295"/>
      <c r="V22" s="296">
        <v>182297495892</v>
      </c>
      <c r="W22" s="290"/>
      <c r="X22" s="292">
        <v>13</v>
      </c>
      <c r="Y22" s="290"/>
      <c r="Z22" s="297">
        <v>83292401.7</v>
      </c>
      <c r="AA22" s="290"/>
      <c r="AB22" s="291">
        <v>2097469259610</v>
      </c>
      <c r="AD22" s="298"/>
      <c r="AE22" s="299"/>
      <c r="AG22" s="226"/>
      <c r="AH22" s="226"/>
      <c r="AI22" s="226"/>
    </row>
    <row r="23" spans="1:35" ht="24" customHeight="1">
      <c r="A23" s="265"/>
      <c r="B23" s="204" t="s">
        <v>225</v>
      </c>
      <c r="D23" s="283">
        <v>56</v>
      </c>
      <c r="E23" s="284"/>
      <c r="F23" s="285">
        <v>7444370972.21</v>
      </c>
      <c r="G23" s="284"/>
      <c r="H23" s="286">
        <v>8173919327487</v>
      </c>
      <c r="I23" s="284"/>
      <c r="J23" s="287">
        <v>2</v>
      </c>
      <c r="K23" s="288"/>
      <c r="L23" s="289">
        <v>42021350</v>
      </c>
      <c r="M23" s="290"/>
      <c r="N23" s="291">
        <v>52568708850</v>
      </c>
      <c r="O23" s="290"/>
      <c r="P23" s="292">
        <v>33</v>
      </c>
      <c r="Q23" s="290"/>
      <c r="R23" s="293">
        <v>-1878170490.4399996</v>
      </c>
      <c r="S23" s="290"/>
      <c r="T23" s="294">
        <v>-2349591283540.4395</v>
      </c>
      <c r="U23" s="295"/>
      <c r="V23" s="296">
        <v>1138988758747.4395</v>
      </c>
      <c r="W23" s="290"/>
      <c r="X23" s="292">
        <v>25</v>
      </c>
      <c r="Y23" s="290"/>
      <c r="Z23" s="297">
        <v>5608221831.77</v>
      </c>
      <c r="AA23" s="290"/>
      <c r="AB23" s="291">
        <v>7015885511544</v>
      </c>
      <c r="AD23" s="298"/>
      <c r="AE23" s="299"/>
      <c r="AG23" s="226"/>
      <c r="AH23" s="226"/>
      <c r="AI23" s="226"/>
    </row>
    <row r="24" spans="1:35" ht="24" customHeight="1">
      <c r="A24" s="265"/>
      <c r="B24" s="204" t="s">
        <v>226</v>
      </c>
      <c r="D24" s="283">
        <v>7</v>
      </c>
      <c r="E24" s="284"/>
      <c r="F24" s="285">
        <v>43784682.97</v>
      </c>
      <c r="G24" s="284"/>
      <c r="H24" s="286">
        <v>3283851222750</v>
      </c>
      <c r="I24" s="284"/>
      <c r="J24" s="287">
        <v>0</v>
      </c>
      <c r="K24" s="288"/>
      <c r="L24" s="289">
        <v>0</v>
      </c>
      <c r="M24" s="290"/>
      <c r="N24" s="291">
        <v>0</v>
      </c>
      <c r="O24" s="290"/>
      <c r="P24" s="292">
        <v>7</v>
      </c>
      <c r="Q24" s="289"/>
      <c r="R24" s="293">
        <v>0</v>
      </c>
      <c r="S24" s="290"/>
      <c r="T24" s="294">
        <v>0</v>
      </c>
      <c r="U24" s="295"/>
      <c r="V24" s="296">
        <v>656770244550</v>
      </c>
      <c r="W24" s="290"/>
      <c r="X24" s="292">
        <v>0</v>
      </c>
      <c r="Y24" s="290"/>
      <c r="Z24" s="297">
        <v>43784682.97</v>
      </c>
      <c r="AA24" s="290"/>
      <c r="AB24" s="291">
        <v>3940621467300</v>
      </c>
      <c r="AD24" s="298"/>
      <c r="AE24" s="299"/>
      <c r="AG24" s="226"/>
      <c r="AH24" s="226"/>
      <c r="AI24" s="226"/>
    </row>
    <row r="25" spans="1:35" ht="25.5">
      <c r="A25" s="265"/>
      <c r="B25" s="204" t="s">
        <v>102</v>
      </c>
      <c r="D25" s="300">
        <v>1</v>
      </c>
      <c r="E25" s="284"/>
      <c r="F25" s="301">
        <v>1242180.29</v>
      </c>
      <c r="G25" s="284"/>
      <c r="H25" s="302">
        <v>123712461622</v>
      </c>
      <c r="I25" s="284"/>
      <c r="J25" s="303">
        <v>0</v>
      </c>
      <c r="K25" s="304"/>
      <c r="L25" s="305">
        <v>0</v>
      </c>
      <c r="M25" s="290"/>
      <c r="N25" s="291">
        <v>0</v>
      </c>
      <c r="O25" s="290"/>
      <c r="P25" s="306">
        <v>0</v>
      </c>
      <c r="Q25" s="295"/>
      <c r="R25" s="293">
        <v>0</v>
      </c>
      <c r="S25" s="290"/>
      <c r="T25" s="294">
        <v>0</v>
      </c>
      <c r="U25" s="295"/>
      <c r="V25" s="296">
        <v>15475082053</v>
      </c>
      <c r="W25" s="290"/>
      <c r="X25" s="292">
        <v>1</v>
      </c>
      <c r="Y25" s="290"/>
      <c r="Z25" s="297">
        <v>1242180.29</v>
      </c>
      <c r="AA25" s="290"/>
      <c r="AB25" s="291">
        <v>139187543675</v>
      </c>
      <c r="AD25" s="298"/>
      <c r="AE25" s="299"/>
      <c r="AG25" s="226"/>
      <c r="AH25" s="226"/>
      <c r="AI25" s="226"/>
    </row>
    <row r="26" spans="1:35" ht="24" customHeight="1" thickBot="1">
      <c r="A26" s="265"/>
      <c r="B26" s="234" t="s">
        <v>227</v>
      </c>
      <c r="E26" s="284"/>
      <c r="F26" s="307"/>
      <c r="G26" s="284"/>
      <c r="H26" s="308">
        <f>SUM(H16:H25)</f>
        <v>620307057281082.8</v>
      </c>
      <c r="I26" s="284"/>
      <c r="J26" s="309"/>
      <c r="K26" s="310"/>
      <c r="L26" s="311"/>
      <c r="M26" s="290"/>
      <c r="N26" s="312">
        <f>SUM(N16:N25)</f>
        <v>39649832106808</v>
      </c>
      <c r="O26" s="290"/>
      <c r="P26" s="290"/>
      <c r="Q26" s="290"/>
      <c r="R26" s="311"/>
      <c r="S26" s="290"/>
      <c r="T26" s="312">
        <f>SUM(T16:T25)</f>
        <v>-78127420906645.89</v>
      </c>
      <c r="U26" s="313"/>
      <c r="V26" s="312">
        <f>SUM(V16:V25)</f>
        <v>117299694706826.97</v>
      </c>
      <c r="W26" s="290"/>
      <c r="X26" s="290"/>
      <c r="Y26" s="290"/>
      <c r="Z26" s="311"/>
      <c r="AA26" s="290"/>
      <c r="AB26" s="312">
        <f>SUM(AB16:AB25)</f>
        <v>699129163188071.9</v>
      </c>
      <c r="AD26" s="298"/>
      <c r="AE26" s="299"/>
      <c r="AG26" s="226"/>
      <c r="AH26" s="226"/>
      <c r="AI26" s="226"/>
    </row>
    <row r="27" spans="1:35" ht="26.25" thickTop="1">
      <c r="A27" s="265"/>
      <c r="B27" s="185" t="s">
        <v>228</v>
      </c>
      <c r="E27" s="284"/>
      <c r="F27" s="314"/>
      <c r="G27" s="284"/>
      <c r="H27" s="315"/>
      <c r="I27" s="284"/>
      <c r="J27" s="309"/>
      <c r="K27" s="310"/>
      <c r="L27" s="316"/>
      <c r="M27" s="310"/>
      <c r="N27" s="317"/>
      <c r="O27" s="310"/>
      <c r="P27" s="310"/>
      <c r="Q27" s="310"/>
      <c r="R27" s="316"/>
      <c r="S27" s="310"/>
      <c r="T27" s="317"/>
      <c r="U27" s="318"/>
      <c r="V27" s="317"/>
      <c r="W27" s="310"/>
      <c r="X27" s="310"/>
      <c r="Y27" s="310"/>
      <c r="Z27" s="316"/>
      <c r="AA27" s="310"/>
      <c r="AB27" s="317"/>
      <c r="AG27" s="226"/>
      <c r="AH27" s="226"/>
      <c r="AI27" s="226"/>
    </row>
    <row r="28" spans="1:35" ht="24" customHeight="1">
      <c r="A28" s="265"/>
      <c r="B28" s="204" t="s">
        <v>223</v>
      </c>
      <c r="D28" s="319">
        <v>11</v>
      </c>
      <c r="E28" s="284"/>
      <c r="F28" s="319">
        <v>843406.22</v>
      </c>
      <c r="G28" s="284"/>
      <c r="H28" s="320">
        <v>71777242946.87999</v>
      </c>
      <c r="I28" s="284"/>
      <c r="J28" s="287">
        <v>0</v>
      </c>
      <c r="K28" s="288"/>
      <c r="L28" s="289">
        <v>0</v>
      </c>
      <c r="M28" s="290"/>
      <c r="N28" s="291">
        <v>0</v>
      </c>
      <c r="O28" s="290"/>
      <c r="P28" s="292">
        <v>7</v>
      </c>
      <c r="Q28" s="290"/>
      <c r="R28" s="293">
        <v>-584837.32</v>
      </c>
      <c r="S28" s="290"/>
      <c r="T28" s="291">
        <v>-59653406639.99999</v>
      </c>
      <c r="U28" s="295"/>
      <c r="V28" s="296">
        <v>14250191493.120003</v>
      </c>
      <c r="W28" s="290"/>
      <c r="X28" s="292">
        <v>4</v>
      </c>
      <c r="Y28" s="290"/>
      <c r="Z28" s="292">
        <v>258568.9</v>
      </c>
      <c r="AA28" s="290"/>
      <c r="AB28" s="321">
        <v>26374027800</v>
      </c>
      <c r="AD28" s="322"/>
      <c r="AE28" s="323"/>
      <c r="AG28" s="226"/>
      <c r="AH28" s="226"/>
      <c r="AI28" s="226"/>
    </row>
    <row r="29" spans="1:35" ht="24" customHeight="1">
      <c r="A29" s="265"/>
      <c r="B29" s="204" t="s">
        <v>103</v>
      </c>
      <c r="D29" s="319">
        <v>0</v>
      </c>
      <c r="E29" s="284"/>
      <c r="F29" s="319">
        <v>0</v>
      </c>
      <c r="G29" s="284"/>
      <c r="H29" s="320">
        <v>0</v>
      </c>
      <c r="I29" s="284"/>
      <c r="J29" s="287">
        <v>0</v>
      </c>
      <c r="K29" s="288"/>
      <c r="L29" s="289">
        <v>0</v>
      </c>
      <c r="M29" s="290"/>
      <c r="N29" s="291">
        <v>0</v>
      </c>
      <c r="O29" s="290"/>
      <c r="P29" s="292">
        <v>0</v>
      </c>
      <c r="Q29" s="290"/>
      <c r="R29" s="293">
        <v>0</v>
      </c>
      <c r="S29" s="290"/>
      <c r="T29" s="291">
        <v>0</v>
      </c>
      <c r="U29" s="295"/>
      <c r="V29" s="296">
        <v>0</v>
      </c>
      <c r="W29" s="290"/>
      <c r="X29" s="292">
        <v>0</v>
      </c>
      <c r="Y29" s="290"/>
      <c r="Z29" s="292">
        <v>0</v>
      </c>
      <c r="AA29" s="290"/>
      <c r="AB29" s="321">
        <v>0</v>
      </c>
      <c r="AD29" s="322"/>
      <c r="AE29" s="323"/>
      <c r="AG29" s="226"/>
      <c r="AH29" s="226"/>
      <c r="AI29" s="226"/>
    </row>
    <row r="30" spans="1:35" ht="24" customHeight="1">
      <c r="A30" s="265"/>
      <c r="B30" s="204" t="s">
        <v>118</v>
      </c>
      <c r="D30" s="319">
        <v>0</v>
      </c>
      <c r="E30" s="284"/>
      <c r="F30" s="319">
        <v>0</v>
      </c>
      <c r="G30" s="284"/>
      <c r="H30" s="320">
        <v>0</v>
      </c>
      <c r="I30" s="284"/>
      <c r="J30" s="287">
        <v>0</v>
      </c>
      <c r="K30" s="288"/>
      <c r="L30" s="289">
        <v>0</v>
      </c>
      <c r="M30" s="290"/>
      <c r="N30" s="291">
        <v>0</v>
      </c>
      <c r="O30" s="290"/>
      <c r="P30" s="292">
        <v>0</v>
      </c>
      <c r="Q30" s="290"/>
      <c r="R30" s="293">
        <v>0</v>
      </c>
      <c r="S30" s="290"/>
      <c r="T30" s="291">
        <v>0</v>
      </c>
      <c r="U30" s="295"/>
      <c r="V30" s="296">
        <v>0</v>
      </c>
      <c r="W30" s="290"/>
      <c r="X30" s="292">
        <v>0</v>
      </c>
      <c r="Y30" s="290"/>
      <c r="Z30" s="292">
        <v>0</v>
      </c>
      <c r="AA30" s="290"/>
      <c r="AB30" s="321">
        <v>0</v>
      </c>
      <c r="AD30" s="322"/>
      <c r="AE30" s="323"/>
      <c r="AG30" s="226"/>
      <c r="AH30" s="226"/>
      <c r="AI30" s="226"/>
    </row>
    <row r="31" spans="1:35" ht="24" customHeight="1">
      <c r="A31" s="265"/>
      <c r="B31" s="204" t="s">
        <v>224</v>
      </c>
      <c r="D31" s="319">
        <v>3</v>
      </c>
      <c r="E31" s="284"/>
      <c r="F31" s="319">
        <v>6859997</v>
      </c>
      <c r="G31" s="284"/>
      <c r="H31" s="320">
        <v>455160800.95</v>
      </c>
      <c r="I31" s="284"/>
      <c r="J31" s="287">
        <v>0</v>
      </c>
      <c r="K31" s="288"/>
      <c r="L31" s="289">
        <v>0</v>
      </c>
      <c r="M31" s="290"/>
      <c r="N31" s="291">
        <v>0</v>
      </c>
      <c r="O31" s="290"/>
      <c r="P31" s="292">
        <v>1</v>
      </c>
      <c r="Q31" s="290"/>
      <c r="R31" s="293">
        <v>-579384</v>
      </c>
      <c r="S31" s="290"/>
      <c r="T31" s="294">
        <v>-43378480.080000006</v>
      </c>
      <c r="U31" s="295"/>
      <c r="V31" s="296">
        <v>58447174.44000008</v>
      </c>
      <c r="W31" s="290"/>
      <c r="X31" s="292">
        <v>2</v>
      </c>
      <c r="Y31" s="290"/>
      <c r="Z31" s="297">
        <v>6280613</v>
      </c>
      <c r="AA31" s="290"/>
      <c r="AB31" s="291">
        <v>470229495.31000006</v>
      </c>
      <c r="AD31" s="322"/>
      <c r="AE31" s="323"/>
      <c r="AG31" s="226"/>
      <c r="AH31" s="226"/>
      <c r="AI31" s="226"/>
    </row>
    <row r="32" spans="1:35" ht="24" customHeight="1">
      <c r="A32" s="265"/>
      <c r="B32" s="204" t="s">
        <v>107</v>
      </c>
      <c r="D32" s="319">
        <v>1</v>
      </c>
      <c r="E32" s="284"/>
      <c r="F32" s="319">
        <v>9947700</v>
      </c>
      <c r="G32" s="284"/>
      <c r="H32" s="320">
        <v>6705446139.000001</v>
      </c>
      <c r="I32" s="284"/>
      <c r="J32" s="287">
        <v>0</v>
      </c>
      <c r="K32" s="288"/>
      <c r="L32" s="289">
        <v>0</v>
      </c>
      <c r="M32" s="290"/>
      <c r="N32" s="291">
        <v>0</v>
      </c>
      <c r="O32" s="290"/>
      <c r="P32" s="292">
        <v>0</v>
      </c>
      <c r="Q32" s="290"/>
      <c r="R32" s="293">
        <v>0</v>
      </c>
      <c r="S32" s="290"/>
      <c r="T32" s="291">
        <v>0</v>
      </c>
      <c r="U32" s="295"/>
      <c r="V32" s="296">
        <v>1876235696.999998</v>
      </c>
      <c r="W32" s="290"/>
      <c r="X32" s="292">
        <v>1</v>
      </c>
      <c r="Y32" s="290"/>
      <c r="Z32" s="292">
        <v>9947700</v>
      </c>
      <c r="AA32" s="290"/>
      <c r="AB32" s="321">
        <v>8581681835.999999</v>
      </c>
      <c r="AD32" s="322"/>
      <c r="AE32" s="323"/>
      <c r="AG32" s="226"/>
      <c r="AH32" s="226"/>
      <c r="AI32" s="226"/>
    </row>
    <row r="33" spans="1:35" ht="24" customHeight="1">
      <c r="A33" s="265"/>
      <c r="B33" s="204" t="s">
        <v>116</v>
      </c>
      <c r="D33" s="319">
        <v>65</v>
      </c>
      <c r="E33" s="284"/>
      <c r="F33" s="324">
        <v>474951770.32</v>
      </c>
      <c r="G33" s="284"/>
      <c r="H33" s="320">
        <v>5305211274474.399</v>
      </c>
      <c r="I33" s="284"/>
      <c r="J33" s="287">
        <v>0</v>
      </c>
      <c r="K33" s="288"/>
      <c r="L33" s="289">
        <v>0</v>
      </c>
      <c r="M33" s="290"/>
      <c r="N33" s="291">
        <v>0</v>
      </c>
      <c r="O33" s="290"/>
      <c r="P33" s="292">
        <v>57</v>
      </c>
      <c r="Q33" s="290"/>
      <c r="R33" s="293">
        <v>-461430535.01</v>
      </c>
      <c r="S33" s="290"/>
      <c r="T33" s="291">
        <v>-6087653048386.93</v>
      </c>
      <c r="U33" s="295"/>
      <c r="V33" s="296">
        <v>960827431357.3604</v>
      </c>
      <c r="W33" s="290"/>
      <c r="X33" s="292">
        <v>8</v>
      </c>
      <c r="Y33" s="290"/>
      <c r="Z33" s="292">
        <v>13521235.31</v>
      </c>
      <c r="AA33" s="290"/>
      <c r="AB33" s="321">
        <v>178385657444.83002</v>
      </c>
      <c r="AD33" s="322"/>
      <c r="AE33" s="323"/>
      <c r="AG33" s="226"/>
      <c r="AH33" s="226"/>
      <c r="AI33" s="226"/>
    </row>
    <row r="34" spans="1:35" ht="24" customHeight="1">
      <c r="A34" s="265"/>
      <c r="B34" s="204" t="s">
        <v>106</v>
      </c>
      <c r="D34" s="319">
        <v>0</v>
      </c>
      <c r="E34" s="284"/>
      <c r="F34" s="319">
        <v>0</v>
      </c>
      <c r="G34" s="284"/>
      <c r="H34" s="320">
        <v>0</v>
      </c>
      <c r="I34" s="284"/>
      <c r="J34" s="287">
        <v>0</v>
      </c>
      <c r="K34" s="288"/>
      <c r="L34" s="289">
        <v>0</v>
      </c>
      <c r="M34" s="290"/>
      <c r="N34" s="291">
        <v>0</v>
      </c>
      <c r="O34" s="290"/>
      <c r="P34" s="292">
        <v>0</v>
      </c>
      <c r="Q34" s="290"/>
      <c r="R34" s="293">
        <v>0</v>
      </c>
      <c r="S34" s="290"/>
      <c r="T34" s="291">
        <v>0</v>
      </c>
      <c r="U34" s="295"/>
      <c r="V34" s="296">
        <v>0</v>
      </c>
      <c r="W34" s="290"/>
      <c r="X34" s="292">
        <v>0</v>
      </c>
      <c r="Y34" s="290"/>
      <c r="Z34" s="292">
        <v>0</v>
      </c>
      <c r="AA34" s="290"/>
      <c r="AB34" s="321">
        <v>0</v>
      </c>
      <c r="AD34" s="322"/>
      <c r="AE34" s="323"/>
      <c r="AG34" s="226"/>
      <c r="AH34" s="226"/>
      <c r="AI34" s="226"/>
    </row>
    <row r="35" spans="1:35" ht="24" customHeight="1">
      <c r="A35" s="195"/>
      <c r="B35" s="204" t="s">
        <v>225</v>
      </c>
      <c r="D35" s="319">
        <v>2</v>
      </c>
      <c r="E35" s="284"/>
      <c r="F35" s="319">
        <v>2882005</v>
      </c>
      <c r="G35" s="284"/>
      <c r="H35" s="320">
        <v>3164441490</v>
      </c>
      <c r="I35" s="284"/>
      <c r="J35" s="287">
        <v>0</v>
      </c>
      <c r="K35" s="288"/>
      <c r="L35" s="289">
        <v>0</v>
      </c>
      <c r="M35" s="290"/>
      <c r="N35" s="291">
        <v>0</v>
      </c>
      <c r="O35" s="290"/>
      <c r="P35" s="292">
        <v>0</v>
      </c>
      <c r="Q35" s="289"/>
      <c r="R35" s="293">
        <v>0</v>
      </c>
      <c r="S35" s="289"/>
      <c r="T35" s="291">
        <v>0</v>
      </c>
      <c r="U35" s="295"/>
      <c r="V35" s="296">
        <v>440946765</v>
      </c>
      <c r="W35" s="290"/>
      <c r="X35" s="292">
        <v>2</v>
      </c>
      <c r="Y35" s="290"/>
      <c r="Z35" s="292">
        <v>2882005</v>
      </c>
      <c r="AA35" s="290"/>
      <c r="AB35" s="321">
        <v>3605388255</v>
      </c>
      <c r="AD35" s="322"/>
      <c r="AE35" s="323"/>
      <c r="AG35" s="226"/>
      <c r="AH35" s="226"/>
      <c r="AI35" s="226"/>
    </row>
    <row r="36" spans="2:35" ht="24" customHeight="1" thickBot="1">
      <c r="B36" s="325" t="s">
        <v>229</v>
      </c>
      <c r="E36" s="284"/>
      <c r="F36" s="284"/>
      <c r="G36" s="284"/>
      <c r="H36" s="326">
        <f>SUM(H28:H35)</f>
        <v>5387313565851.2295</v>
      </c>
      <c r="I36" s="284"/>
      <c r="J36" s="309"/>
      <c r="K36" s="310"/>
      <c r="L36" s="327"/>
      <c r="M36" s="290"/>
      <c r="N36" s="312">
        <f>SUM(N28:N35)</f>
        <v>0</v>
      </c>
      <c r="O36" s="290"/>
      <c r="P36" s="290"/>
      <c r="Q36" s="290"/>
      <c r="R36" s="327"/>
      <c r="S36" s="290"/>
      <c r="T36" s="312">
        <f>SUM(T28:T35)</f>
        <v>-6147349833507.01</v>
      </c>
      <c r="U36" s="328"/>
      <c r="V36" s="312">
        <f>SUM(V28:V35)</f>
        <v>977453252486.9204</v>
      </c>
      <c r="W36" s="290"/>
      <c r="X36" s="290"/>
      <c r="Y36" s="290"/>
      <c r="Z36" s="327"/>
      <c r="AA36" s="290"/>
      <c r="AB36" s="312">
        <f>SUM(AB28:AB35)</f>
        <v>217416984831.14</v>
      </c>
      <c r="AE36" s="323"/>
      <c r="AG36" s="226"/>
      <c r="AH36" s="226"/>
      <c r="AI36" s="226"/>
    </row>
    <row r="37" spans="2:35" ht="27" thickBot="1" thickTop="1">
      <c r="B37" s="185" t="s">
        <v>21</v>
      </c>
      <c r="E37" s="284"/>
      <c r="F37" s="284"/>
      <c r="G37" s="284"/>
      <c r="H37" s="329">
        <f>H26+H36</f>
        <v>625694370846934</v>
      </c>
      <c r="I37" s="330"/>
      <c r="J37" s="290"/>
      <c r="K37" s="290"/>
      <c r="L37" s="290"/>
      <c r="M37" s="290"/>
      <c r="N37" s="331">
        <f>N26+N36</f>
        <v>39649832106808</v>
      </c>
      <c r="O37" s="290"/>
      <c r="P37" s="290"/>
      <c r="Q37" s="290"/>
      <c r="R37" s="290"/>
      <c r="S37" s="290"/>
      <c r="T37" s="331">
        <f>T26+T36</f>
        <v>-84274770740152.9</v>
      </c>
      <c r="U37" s="290"/>
      <c r="V37" s="331">
        <f>V26+V36</f>
        <v>118277147959313.89</v>
      </c>
      <c r="W37" s="290"/>
      <c r="X37" s="290"/>
      <c r="Y37" s="290"/>
      <c r="Z37" s="290"/>
      <c r="AA37" s="290"/>
      <c r="AB37" s="331">
        <f>AB26+AB36</f>
        <v>699346580172903</v>
      </c>
      <c r="AE37" s="323"/>
      <c r="AG37" s="226"/>
      <c r="AH37" s="226"/>
      <c r="AI37" s="226"/>
    </row>
    <row r="38" spans="5:35" ht="18" customHeight="1" thickTop="1">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E38" s="332"/>
      <c r="AG38" s="226"/>
      <c r="AH38" s="226"/>
      <c r="AI38" s="226"/>
    </row>
    <row r="39" spans="1:35" ht="25.5">
      <c r="A39" s="193" t="s">
        <v>230</v>
      </c>
      <c r="B39" s="268" t="s">
        <v>231</v>
      </c>
      <c r="S39" s="284"/>
      <c r="T39" s="284"/>
      <c r="U39" s="284"/>
      <c r="V39" s="284"/>
      <c r="W39" s="284"/>
      <c r="X39" s="284"/>
      <c r="Y39" s="284"/>
      <c r="Z39" s="284"/>
      <c r="AA39" s="284"/>
      <c r="AB39" s="284"/>
      <c r="AG39" s="226"/>
      <c r="AH39" s="226"/>
      <c r="AI39" s="226"/>
    </row>
    <row r="40" spans="1:35" ht="25.5">
      <c r="A40" s="193"/>
      <c r="B40" s="268"/>
      <c r="S40" s="284"/>
      <c r="T40" s="284"/>
      <c r="U40" s="284"/>
      <c r="V40" s="284"/>
      <c r="W40" s="284"/>
      <c r="X40" s="284"/>
      <c r="Y40" s="284"/>
      <c r="Z40" s="284"/>
      <c r="AA40" s="284"/>
      <c r="AB40" s="284"/>
      <c r="AD40" s="333"/>
      <c r="AE40" s="334"/>
      <c r="AF40" s="334"/>
      <c r="AG40" s="334"/>
      <c r="AH40" s="334"/>
      <c r="AI40" s="334"/>
    </row>
    <row r="41" spans="2:35" ht="25.5">
      <c r="B41" s="270"/>
      <c r="D41" s="561" t="s">
        <v>216</v>
      </c>
      <c r="E41" s="561"/>
      <c r="F41" s="561"/>
      <c r="G41" s="335"/>
      <c r="H41" s="562" t="s">
        <v>232</v>
      </c>
      <c r="I41" s="562"/>
      <c r="J41" s="562"/>
      <c r="K41" s="336"/>
      <c r="L41" s="562" t="s">
        <v>218</v>
      </c>
      <c r="M41" s="562"/>
      <c r="N41" s="562"/>
      <c r="O41" s="271"/>
      <c r="P41" s="562" t="s">
        <v>233</v>
      </c>
      <c r="Q41" s="562"/>
      <c r="R41" s="562"/>
      <c r="S41" s="284"/>
      <c r="T41" s="284"/>
      <c r="U41" s="284"/>
      <c r="V41" s="284"/>
      <c r="W41" s="284"/>
      <c r="X41" s="284"/>
      <c r="Y41" s="284"/>
      <c r="Z41" s="284"/>
      <c r="AA41" s="284"/>
      <c r="AB41" s="284"/>
      <c r="AD41" s="337"/>
      <c r="AE41" s="338"/>
      <c r="AF41" s="338"/>
      <c r="AG41" s="338"/>
      <c r="AH41" s="338"/>
      <c r="AI41" s="338"/>
    </row>
    <row r="42" spans="2:35" ht="25.5">
      <c r="B42" s="274" t="s">
        <v>234</v>
      </c>
      <c r="D42" s="210" t="s">
        <v>221</v>
      </c>
      <c r="E42" s="211"/>
      <c r="F42" s="210" t="str">
        <f>'[7]اطلاعات پايه'!G8</f>
        <v>ميليون ريال</v>
      </c>
      <c r="G42" s="211"/>
      <c r="H42" s="207" t="s">
        <v>221</v>
      </c>
      <c r="I42" s="208"/>
      <c r="J42" s="207" t="str">
        <f>'[7]اطلاعات پايه'!G8</f>
        <v>ميليون ريال</v>
      </c>
      <c r="K42" s="208"/>
      <c r="L42" s="207" t="s">
        <v>221</v>
      </c>
      <c r="M42" s="208"/>
      <c r="N42" s="207" t="str">
        <f>'[7]اطلاعات پايه'!G8</f>
        <v>ميليون ريال</v>
      </c>
      <c r="O42" s="275"/>
      <c r="P42" s="207" t="s">
        <v>221</v>
      </c>
      <c r="Q42" s="208"/>
      <c r="R42" s="207" t="str">
        <f>'[7]اطلاعات پايه'!G8</f>
        <v>ميليون ريال</v>
      </c>
      <c r="S42" s="284"/>
      <c r="T42" s="284"/>
      <c r="U42" s="284"/>
      <c r="V42" s="284"/>
      <c r="W42" s="284"/>
      <c r="X42" s="284"/>
      <c r="Y42" s="284"/>
      <c r="Z42" s="284"/>
      <c r="AA42" s="284"/>
      <c r="AB42" s="284"/>
      <c r="AG42" s="226"/>
      <c r="AH42" s="226"/>
      <c r="AI42" s="226"/>
    </row>
    <row r="43" spans="2:35" ht="25.5">
      <c r="B43" s="246" t="s">
        <v>222</v>
      </c>
      <c r="D43" s="339">
        <v>105</v>
      </c>
      <c r="F43" s="340">
        <v>5475116401432</v>
      </c>
      <c r="H43" s="341">
        <v>25</v>
      </c>
      <c r="I43" s="342"/>
      <c r="J43" s="343">
        <v>1602461424766.0002</v>
      </c>
      <c r="K43" s="276"/>
      <c r="L43" s="344">
        <v>81</v>
      </c>
      <c r="M43" s="342"/>
      <c r="N43" s="343">
        <v>83896570735</v>
      </c>
      <c r="O43" s="276"/>
      <c r="P43" s="345">
        <v>49</v>
      </c>
      <c r="Q43" s="342"/>
      <c r="R43" s="343">
        <v>7161474396933</v>
      </c>
      <c r="S43" s="284"/>
      <c r="T43" s="346"/>
      <c r="U43" s="284"/>
      <c r="V43" s="347"/>
      <c r="W43" s="284"/>
      <c r="X43" s="284"/>
      <c r="Y43" s="284"/>
      <c r="Z43" s="284"/>
      <c r="AA43" s="284"/>
      <c r="AB43" s="284"/>
      <c r="AG43" s="226"/>
      <c r="AH43" s="226"/>
      <c r="AI43" s="226"/>
    </row>
    <row r="44" spans="2:35" ht="25.5">
      <c r="B44" s="246" t="s">
        <v>228</v>
      </c>
      <c r="D44" s="339">
        <v>199</v>
      </c>
      <c r="F44" s="340">
        <v>5499914705349</v>
      </c>
      <c r="H44" s="341">
        <v>425</v>
      </c>
      <c r="I44" s="342"/>
      <c r="J44" s="343">
        <v>25677892932403.008</v>
      </c>
      <c r="K44" s="276"/>
      <c r="L44" s="344">
        <v>397</v>
      </c>
      <c r="M44" s="342"/>
      <c r="N44" s="343">
        <v>-23308403424456.008</v>
      </c>
      <c r="O44" s="276"/>
      <c r="P44" s="345">
        <v>227</v>
      </c>
      <c r="Q44" s="342"/>
      <c r="R44" s="343">
        <v>7869404213296</v>
      </c>
      <c r="S44" s="284"/>
      <c r="T44" s="346"/>
      <c r="U44" s="284"/>
      <c r="V44" s="348"/>
      <c r="W44" s="284"/>
      <c r="X44" s="284"/>
      <c r="Y44" s="284"/>
      <c r="Z44" s="284"/>
      <c r="AA44" s="284"/>
      <c r="AB44" s="284"/>
      <c r="AG44" s="226"/>
      <c r="AH44" s="226"/>
      <c r="AI44" s="226"/>
    </row>
    <row r="45" spans="2:35" ht="26.25" thickBot="1">
      <c r="B45" s="325" t="s">
        <v>21</v>
      </c>
      <c r="D45" s="339"/>
      <c r="E45" s="284"/>
      <c r="F45" s="326">
        <f>SUM(F43:F44)</f>
        <v>10975031106781</v>
      </c>
      <c r="G45" s="284"/>
      <c r="H45" s="341"/>
      <c r="I45" s="342"/>
      <c r="J45" s="312">
        <f>SUM(J43:J44)</f>
        <v>27280354357169.008</v>
      </c>
      <c r="K45" s="342"/>
      <c r="L45" s="349"/>
      <c r="M45" s="290"/>
      <c r="N45" s="312">
        <f>SUM(N43:N44)</f>
        <v>-23224506853721.008</v>
      </c>
      <c r="O45" s="290"/>
      <c r="P45" s="344"/>
      <c r="Q45" s="290"/>
      <c r="R45" s="312">
        <f>SUM(R43:R44)</f>
        <v>15030878610229</v>
      </c>
      <c r="S45" s="284"/>
      <c r="T45" s="284"/>
      <c r="U45" s="284"/>
      <c r="V45" s="284"/>
      <c r="W45" s="284"/>
      <c r="X45" s="284"/>
      <c r="Y45" s="284"/>
      <c r="Z45" s="284"/>
      <c r="AA45" s="284"/>
      <c r="AB45" s="284"/>
      <c r="AG45" s="226"/>
      <c r="AH45" s="226"/>
      <c r="AI45" s="226"/>
    </row>
    <row r="46" spans="33:35" ht="16.5" thickTop="1">
      <c r="AG46" s="226"/>
      <c r="AH46" s="226"/>
      <c r="AI46" s="226"/>
    </row>
    <row r="47" spans="33:35" ht="15.75">
      <c r="AG47" s="226"/>
      <c r="AH47" s="226"/>
      <c r="AI47" s="226"/>
    </row>
    <row r="48" spans="33:35" ht="15.75">
      <c r="AG48" s="226"/>
      <c r="AH48" s="226"/>
      <c r="AI48" s="226"/>
    </row>
    <row r="49" spans="2:35" ht="15.75">
      <c r="B49" s="350"/>
      <c r="AG49" s="226"/>
      <c r="AH49" s="226"/>
      <c r="AI49" s="226"/>
    </row>
    <row r="50" spans="2:35" ht="12.75">
      <c r="B50" s="350"/>
      <c r="AG50" s="226"/>
      <c r="AH50" s="226"/>
      <c r="AI50" s="226"/>
    </row>
    <row r="51" spans="1:35" s="89" customFormat="1" ht="33" customHeight="1">
      <c r="A51" s="551">
        <v>71</v>
      </c>
      <c r="B51" s="551"/>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G51" s="83"/>
      <c r="AH51" s="83"/>
      <c r="AI51" s="83"/>
    </row>
  </sheetData>
  <sheetProtection/>
  <mergeCells count="14">
    <mergeCell ref="D41:F41"/>
    <mergeCell ref="H41:J41"/>
    <mergeCell ref="L41:N41"/>
    <mergeCell ref="P41:R41"/>
    <mergeCell ref="A51:AB51"/>
    <mergeCell ref="A1:AB1"/>
    <mergeCell ref="A2:AB2"/>
    <mergeCell ref="A3:AB3"/>
    <mergeCell ref="AD11:AI11"/>
    <mergeCell ref="D12:H12"/>
    <mergeCell ref="J12:N12"/>
    <mergeCell ref="P12:T12"/>
    <mergeCell ref="X12:AB12"/>
    <mergeCell ref="AE12:AI12"/>
  </mergeCells>
  <printOptions/>
  <pageMargins left="0.2362204724409449" right="0.31" top="0.21" bottom="0.1968503937007874" header="0.17" footer="0.15748031496062992"/>
  <pageSetup fitToHeight="1"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Esmaeili</cp:lastModifiedBy>
  <cp:lastPrinted>2020-10-07T07:25:58Z</cp:lastPrinted>
  <dcterms:created xsi:type="dcterms:W3CDTF">2010-08-18T05:06:50Z</dcterms:created>
  <dcterms:modified xsi:type="dcterms:W3CDTF">2020-12-30T06:20:34Z</dcterms:modified>
  <cp:category/>
  <cp:version/>
  <cp:contentType/>
  <cp:contentStatus/>
</cp:coreProperties>
</file>